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moss\Desktop\"/>
    </mc:Choice>
  </mc:AlternateContent>
  <bookViews>
    <workbookView xWindow="0" yWindow="0" windowWidth="21645" windowHeight="108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  <c r="K73" i="1" s="1"/>
  <c r="C73" i="1"/>
  <c r="P72" i="1"/>
  <c r="N73" i="1"/>
  <c r="I75" i="1"/>
  <c r="H75" i="1"/>
  <c r="H77" i="1" s="1"/>
  <c r="H78" i="1" s="1"/>
  <c r="G75" i="1"/>
  <c r="G77" i="1" s="1"/>
  <c r="G78" i="1" s="1"/>
  <c r="F75" i="1"/>
  <c r="F77" i="1" s="1"/>
  <c r="F78" i="1" s="1"/>
  <c r="N70" i="1"/>
  <c r="I70" i="1"/>
  <c r="I77" i="1" s="1"/>
  <c r="I78" i="1" s="1"/>
  <c r="H70" i="1"/>
  <c r="H72" i="1" s="1"/>
  <c r="G70" i="1"/>
  <c r="F70" i="1"/>
  <c r="E70" i="1"/>
  <c r="D70" i="1"/>
  <c r="C70" i="1"/>
  <c r="N64" i="1"/>
  <c r="N63" i="1"/>
  <c r="N61" i="1"/>
  <c r="N65" i="1" s="1"/>
  <c r="N55" i="1"/>
  <c r="N11" i="1"/>
  <c r="H68" i="1"/>
  <c r="G68" i="1"/>
  <c r="F68" i="1"/>
  <c r="H67" i="1"/>
  <c r="G67" i="1"/>
  <c r="G72" i="1" s="1"/>
  <c r="F67" i="1"/>
  <c r="F72" i="1" s="1"/>
  <c r="E67" i="1"/>
  <c r="E68" i="1" s="1"/>
  <c r="I65" i="1"/>
  <c r="H65" i="1"/>
  <c r="G65" i="1"/>
  <c r="F65" i="1"/>
  <c r="E65" i="1"/>
  <c r="D65" i="1"/>
  <c r="I64" i="1"/>
  <c r="H64" i="1"/>
  <c r="G64" i="1"/>
  <c r="F64" i="1"/>
  <c r="E64" i="1"/>
  <c r="D64" i="1"/>
  <c r="C64" i="1"/>
  <c r="L64" i="1" s="1"/>
  <c r="I61" i="1"/>
  <c r="H61" i="1"/>
  <c r="H62" i="1" s="1"/>
  <c r="G61" i="1"/>
  <c r="G62" i="1" s="1"/>
  <c r="F61" i="1"/>
  <c r="F62" i="1" s="1"/>
  <c r="E61" i="1"/>
  <c r="E62" i="1" s="1"/>
  <c r="D61" i="1"/>
  <c r="D62" i="1" s="1"/>
  <c r="D67" i="1" s="1"/>
  <c r="C61" i="1"/>
  <c r="C65" i="1" s="1"/>
  <c r="I63" i="1"/>
  <c r="H63" i="1"/>
  <c r="G63" i="1"/>
  <c r="F63" i="1"/>
  <c r="E63" i="1"/>
  <c r="D63" i="1"/>
  <c r="C63" i="1"/>
  <c r="L63" i="1" s="1"/>
  <c r="I62" i="1"/>
  <c r="I67" i="1" s="1"/>
  <c r="I55" i="1"/>
  <c r="H55" i="1"/>
  <c r="G55" i="1"/>
  <c r="F38" i="1"/>
  <c r="L73" i="1" l="1"/>
  <c r="P73" i="1" s="1"/>
  <c r="L65" i="1"/>
  <c r="K65" i="1"/>
  <c r="P65" i="1" s="1"/>
  <c r="I72" i="1"/>
  <c r="I68" i="1"/>
  <c r="D72" i="1"/>
  <c r="D68" i="1"/>
  <c r="C62" i="1"/>
  <c r="E72" i="1"/>
  <c r="C75" i="1"/>
  <c r="C77" i="1" s="1"/>
  <c r="C78" i="1" s="1"/>
  <c r="K63" i="1"/>
  <c r="P63" i="1" s="1"/>
  <c r="D75" i="1"/>
  <c r="D77" i="1" s="1"/>
  <c r="D78" i="1" s="1"/>
  <c r="K64" i="1"/>
  <c r="P64" i="1" s="1"/>
  <c r="E75" i="1"/>
  <c r="E77" i="1" s="1"/>
  <c r="E78" i="1" s="1"/>
  <c r="N62" i="1"/>
  <c r="N67" i="1" l="1"/>
  <c r="C67" i="1"/>
  <c r="L62" i="1"/>
  <c r="K62" i="1"/>
  <c r="P62" i="1" s="1"/>
  <c r="C68" i="1" l="1"/>
  <c r="C72" i="1"/>
  <c r="L67" i="1"/>
  <c r="K67" i="1"/>
  <c r="N68" i="1"/>
  <c r="N72" i="1"/>
  <c r="P67" i="1"/>
  <c r="L72" i="1" l="1"/>
  <c r="K72" i="1"/>
  <c r="L68" i="1"/>
  <c r="K68" i="1"/>
  <c r="P68" i="1" s="1"/>
</calcChain>
</file>

<file path=xl/sharedStrings.xml><?xml version="1.0" encoding="utf-8"?>
<sst xmlns="http://schemas.openxmlformats.org/spreadsheetml/2006/main" count="70" uniqueCount="70">
  <si>
    <t>Farm equity</t>
  </si>
  <si>
    <t>Gross cash income</t>
  </si>
  <si>
    <t>Total cash expenses</t>
  </si>
  <si>
    <t>Net cash farm income</t>
  </si>
  <si>
    <t>Net farm income</t>
  </si>
  <si>
    <t>Farm Assets</t>
  </si>
  <si>
    <t xml:space="preserve"> Current Assets</t>
  </si>
  <si>
    <t xml:space="preserve">  Livestock Inventory</t>
  </si>
  <si>
    <t xml:space="preserve">  Crop Inventory</t>
  </si>
  <si>
    <t xml:space="preserve">  Purchased Inputs</t>
  </si>
  <si>
    <t xml:space="preserve">  Growing Crops</t>
  </si>
  <si>
    <t xml:space="preserve">  Prepaid Insurance</t>
  </si>
  <si>
    <t xml:space="preserve">  Other</t>
  </si>
  <si>
    <t xml:space="preserve"> Non-Current Assets</t>
  </si>
  <si>
    <t xml:space="preserve">  Investment in Cooperatives</t>
  </si>
  <si>
    <t xml:space="preserve">  Land and Buildings</t>
  </si>
  <si>
    <t xml:space="preserve">  Operator's Dwellings</t>
  </si>
  <si>
    <t xml:space="preserve">  Farm Equipment</t>
  </si>
  <si>
    <t xml:space="preserve">  Breeding Livestock</t>
  </si>
  <si>
    <t>Total Liabilities</t>
  </si>
  <si>
    <t>Current Liabilities</t>
  </si>
  <si>
    <t xml:space="preserve">  Notes Payable (&lt; 1 Year)</t>
  </si>
  <si>
    <t xml:space="preserve">  Current Portion of Long-Term Debt</t>
  </si>
  <si>
    <t xml:space="preserve">  Accrued Interest</t>
  </si>
  <si>
    <t xml:space="preserve">  Accounts Paybale</t>
  </si>
  <si>
    <t>Noncurrent Debt</t>
  </si>
  <si>
    <t xml:space="preserve">  Nonreal estate</t>
  </si>
  <si>
    <t xml:space="preserve">  Real estate</t>
  </si>
  <si>
    <t xml:space="preserve">  Livestock income</t>
  </si>
  <si>
    <t xml:space="preserve">  Crop sales</t>
  </si>
  <si>
    <t xml:space="preserve">  Government payments</t>
  </si>
  <si>
    <t xml:space="preserve">  Other farm-related income</t>
  </si>
  <si>
    <t xml:space="preserve">  Variable expenses</t>
  </si>
  <si>
    <t xml:space="preserve">  Livestock purchases</t>
  </si>
  <si>
    <t xml:space="preserve">  Feed</t>
  </si>
  <si>
    <t xml:space="preserve">  Other livestock-related</t>
  </si>
  <si>
    <t xml:space="preserve">  Seed and plants</t>
  </si>
  <si>
    <t xml:space="preserve">  Fertilizer and chemicals</t>
  </si>
  <si>
    <t xml:space="preserve">  Utilities</t>
  </si>
  <si>
    <t xml:space="preserve">  Labor</t>
  </si>
  <si>
    <t xml:space="preserve">  Fuels and oils</t>
  </si>
  <si>
    <t xml:space="preserve">  Repairs and maintenance</t>
  </si>
  <si>
    <t xml:space="preserve">  Machine-hire and custom work</t>
  </si>
  <si>
    <t xml:space="preserve">  Other variable expenses</t>
  </si>
  <si>
    <t xml:space="preserve"> Fixed expenses</t>
  </si>
  <si>
    <t xml:space="preserve">  Real estate and property taxes</t>
  </si>
  <si>
    <t xml:space="preserve">  Interest</t>
  </si>
  <si>
    <t xml:space="preserve">  Insurance premiums</t>
  </si>
  <si>
    <t xml:space="preserve">  Rent and lease payments</t>
  </si>
  <si>
    <t xml:space="preserve">  Depreciation</t>
  </si>
  <si>
    <t xml:space="preserve">  Labor, non-cash benefits</t>
  </si>
  <si>
    <t xml:space="preserve">  Value of inventory change</t>
  </si>
  <si>
    <t>Nonmoney income</t>
  </si>
  <si>
    <t>Operating Margin</t>
  </si>
  <si>
    <t>Asset Turnover</t>
  </si>
  <si>
    <t>Operating Income (NCI - Dep+Int)</t>
  </si>
  <si>
    <t>Leverage</t>
  </si>
  <si>
    <t>Net Income/Operating Income</t>
  </si>
  <si>
    <t>Rate of Return on Assets</t>
  </si>
  <si>
    <t>Rate of Return on Equity</t>
  </si>
  <si>
    <t>Iowa - All Farms</t>
  </si>
  <si>
    <t>Mean</t>
  </si>
  <si>
    <t>Std. Dev</t>
  </si>
  <si>
    <t>t-Ratio</t>
  </si>
  <si>
    <t>Interest Rate</t>
  </si>
  <si>
    <t>Operating  Margin (Moss's DuPont)</t>
  </si>
  <si>
    <t>Interest Coverage</t>
  </si>
  <si>
    <t>Debt Service Ratio</t>
  </si>
  <si>
    <t>Payment (Assuming 10 Years)</t>
  </si>
  <si>
    <t>Rate of Return on Equity (Moss's DuPont)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</si>
</sst>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topLeftCell="A46" zoomScaleNormal="100" workbookViewId="0">
      <selection activeCell="G74" sqref="G74"/>
    </sheetView>
  </sheetViews>
  <sheetFormatPr defaultRowHeight="15" x14ac:dyDescent="0.25"/>
  <cols>
    <col min="1" max="1" width="33.140625" bestFit="1" customWidth="1"/>
  </cols>
  <sheetData>
    <row r="1" spans="1:14" x14ac:dyDescent="0.25">
      <c r="B1" t="s">
        <v>60</v>
      </c>
    </row>
    <row r="2" spans="1:14" x14ac:dyDescent="0.25">
      <c r="B2">
        <v>2009</v>
      </c>
      <c r="C2">
        <v>2010</v>
      </c>
      <c r="D2">
        <v>2011</v>
      </c>
      <c r="E2">
        <v>2012</v>
      </c>
      <c r="F2">
        <v>2013</v>
      </c>
      <c r="G2">
        <v>2014</v>
      </c>
      <c r="H2">
        <v>2015</v>
      </c>
      <c r="I2">
        <v>2016</v>
      </c>
      <c r="M2">
        <v>2015</v>
      </c>
      <c r="N2">
        <v>2016</v>
      </c>
    </row>
    <row r="3" spans="1:14" x14ac:dyDescent="0.25">
      <c r="B3" s="1">
        <v>92600</v>
      </c>
      <c r="C3" s="1">
        <v>92400</v>
      </c>
      <c r="D3" s="1">
        <v>92300</v>
      </c>
      <c r="E3" s="1">
        <v>88601</v>
      </c>
      <c r="F3" s="1">
        <v>88501</v>
      </c>
      <c r="G3" s="1">
        <v>88002</v>
      </c>
      <c r="H3" s="1">
        <v>87501</v>
      </c>
      <c r="I3" s="1">
        <v>87001</v>
      </c>
      <c r="M3" s="1">
        <v>5281</v>
      </c>
      <c r="N3" s="1">
        <v>5707</v>
      </c>
    </row>
    <row r="4" spans="1:14" x14ac:dyDescent="0.25">
      <c r="A4" t="s">
        <v>5</v>
      </c>
      <c r="B4" s="1">
        <v>1180447</v>
      </c>
      <c r="C4" s="1">
        <v>1457219</v>
      </c>
      <c r="D4" s="1">
        <v>1844869</v>
      </c>
      <c r="E4" s="1">
        <v>2077194</v>
      </c>
      <c r="F4" s="1">
        <v>2057869</v>
      </c>
      <c r="G4" s="1">
        <v>1857673</v>
      </c>
      <c r="H4" s="1">
        <v>1775845</v>
      </c>
      <c r="I4" s="1">
        <v>1896434</v>
      </c>
      <c r="M4" s="1">
        <v>2822193</v>
      </c>
      <c r="N4" s="1">
        <v>2785181</v>
      </c>
    </row>
    <row r="5" spans="1:14" x14ac:dyDescent="0.25">
      <c r="A5" t="s">
        <v>6</v>
      </c>
      <c r="B5" s="1">
        <v>161134</v>
      </c>
      <c r="C5" s="1">
        <v>222610</v>
      </c>
      <c r="D5" s="1">
        <v>229547</v>
      </c>
      <c r="E5" s="1">
        <v>275497</v>
      </c>
      <c r="F5" s="1">
        <v>223781</v>
      </c>
      <c r="G5" s="1">
        <v>227711</v>
      </c>
      <c r="H5" s="1">
        <v>193891</v>
      </c>
      <c r="I5" s="1">
        <v>177657</v>
      </c>
      <c r="M5" s="1">
        <v>297490</v>
      </c>
      <c r="N5" s="1">
        <v>272472</v>
      </c>
    </row>
    <row r="6" spans="1:14" x14ac:dyDescent="0.25">
      <c r="A6" t="s">
        <v>7</v>
      </c>
      <c r="B6" s="1">
        <v>27313</v>
      </c>
      <c r="C6" s="1">
        <v>26357</v>
      </c>
      <c r="D6" s="1">
        <v>31804</v>
      </c>
      <c r="E6" s="1">
        <v>33855</v>
      </c>
      <c r="F6" s="1">
        <v>38546</v>
      </c>
      <c r="G6" s="1">
        <v>45971</v>
      </c>
      <c r="H6" s="1">
        <v>43666</v>
      </c>
      <c r="I6" s="1">
        <v>29216</v>
      </c>
      <c r="M6" s="1">
        <v>34912</v>
      </c>
      <c r="N6" s="1">
        <v>40253</v>
      </c>
    </row>
    <row r="7" spans="1:14" x14ac:dyDescent="0.25">
      <c r="A7" t="s">
        <v>8</v>
      </c>
      <c r="B7" s="1">
        <v>66871</v>
      </c>
      <c r="C7" s="1">
        <v>79772</v>
      </c>
      <c r="D7" s="1">
        <v>93445</v>
      </c>
      <c r="E7" s="1">
        <v>96802</v>
      </c>
      <c r="F7" s="1">
        <v>73769</v>
      </c>
      <c r="G7" s="1">
        <v>76399</v>
      </c>
      <c r="H7" s="1">
        <v>70601</v>
      </c>
      <c r="I7" s="1">
        <v>70096</v>
      </c>
      <c r="M7" s="1">
        <v>142907</v>
      </c>
      <c r="N7" s="1">
        <v>118114</v>
      </c>
    </row>
    <row r="8" spans="1:14" x14ac:dyDescent="0.25">
      <c r="A8" t="s">
        <v>9</v>
      </c>
      <c r="B8" s="1">
        <v>15809</v>
      </c>
      <c r="C8" s="1">
        <v>18626</v>
      </c>
      <c r="D8" s="1">
        <v>14750</v>
      </c>
      <c r="E8" s="1">
        <v>21713</v>
      </c>
      <c r="F8" s="1">
        <v>28570</v>
      </c>
      <c r="G8" s="1">
        <v>16423</v>
      </c>
      <c r="H8" s="1">
        <v>14184</v>
      </c>
      <c r="I8" s="1">
        <v>14897</v>
      </c>
      <c r="M8" s="1">
        <v>25017</v>
      </c>
      <c r="N8" s="1">
        <v>19565</v>
      </c>
    </row>
    <row r="9" spans="1:14" x14ac:dyDescent="0.25">
      <c r="A9" t="s">
        <v>10</v>
      </c>
      <c r="B9" s="1">
        <v>5226</v>
      </c>
      <c r="C9" s="1">
        <v>4817</v>
      </c>
      <c r="D9" s="1">
        <v>6292</v>
      </c>
      <c r="E9" s="1">
        <v>3653</v>
      </c>
      <c r="F9" s="1">
        <v>4802</v>
      </c>
      <c r="G9" s="1">
        <v>1719</v>
      </c>
      <c r="H9" s="1">
        <v>1953</v>
      </c>
      <c r="I9" s="1">
        <v>2559</v>
      </c>
      <c r="M9" s="1">
        <v>3242</v>
      </c>
      <c r="N9" s="1">
        <v>2845</v>
      </c>
    </row>
    <row r="10" spans="1:14" x14ac:dyDescent="0.25">
      <c r="A10" t="s">
        <v>11</v>
      </c>
      <c r="B10" s="1">
        <v>1372</v>
      </c>
      <c r="C10" s="1">
        <v>1442</v>
      </c>
      <c r="D10" s="1">
        <v>1591</v>
      </c>
      <c r="E10" s="1">
        <v>2150</v>
      </c>
      <c r="F10" s="1">
        <v>2430</v>
      </c>
      <c r="G10" s="1">
        <v>2380</v>
      </c>
      <c r="H10" s="1">
        <v>2049</v>
      </c>
      <c r="I10" s="1">
        <v>2300</v>
      </c>
      <c r="M10" s="1">
        <v>3798</v>
      </c>
      <c r="N10" s="1">
        <v>3496</v>
      </c>
    </row>
    <row r="11" spans="1:14" x14ac:dyDescent="0.25">
      <c r="A11" t="s">
        <v>12</v>
      </c>
      <c r="B11" s="1">
        <v>44544</v>
      </c>
      <c r="C11" s="1">
        <v>91595</v>
      </c>
      <c r="D11" s="1">
        <v>81664</v>
      </c>
      <c r="E11" s="1">
        <v>117323</v>
      </c>
      <c r="F11" s="1">
        <v>75664</v>
      </c>
      <c r="G11" s="1">
        <v>84817</v>
      </c>
      <c r="H11" s="1">
        <v>61438</v>
      </c>
      <c r="I11" s="1">
        <v>58589</v>
      </c>
      <c r="M11" s="1">
        <v>87615</v>
      </c>
      <c r="N11" t="e">
        <f>NA()</f>
        <v>#N/A</v>
      </c>
    </row>
    <row r="12" spans="1:14" x14ac:dyDescent="0.25">
      <c r="A12" t="s">
        <v>13</v>
      </c>
      <c r="B12" s="1">
        <v>1019313</v>
      </c>
      <c r="C12" s="1">
        <v>1234610</v>
      </c>
      <c r="D12" s="1">
        <v>1615321</v>
      </c>
      <c r="E12" s="1">
        <v>1801696</v>
      </c>
      <c r="F12" s="1">
        <v>1834088</v>
      </c>
      <c r="G12" s="1">
        <v>1629962</v>
      </c>
      <c r="H12" s="1">
        <v>1581954</v>
      </c>
      <c r="I12" s="1">
        <v>1718777</v>
      </c>
      <c r="M12" s="1">
        <v>2524703</v>
      </c>
      <c r="N12" s="1">
        <v>2512709</v>
      </c>
    </row>
    <row r="13" spans="1:14" x14ac:dyDescent="0.25">
      <c r="A13" t="s">
        <v>14</v>
      </c>
      <c r="B13" s="1">
        <v>2610</v>
      </c>
      <c r="C13" s="1">
        <v>4757</v>
      </c>
      <c r="D13" s="1">
        <v>3069</v>
      </c>
      <c r="E13" s="1">
        <v>3708</v>
      </c>
      <c r="F13" s="1">
        <v>6142</v>
      </c>
      <c r="G13" s="1">
        <v>6125</v>
      </c>
      <c r="H13" s="1">
        <v>5541</v>
      </c>
      <c r="I13" s="1">
        <v>5763</v>
      </c>
      <c r="M13" s="1">
        <v>13008</v>
      </c>
      <c r="N13" s="1">
        <v>6921</v>
      </c>
    </row>
    <row r="14" spans="1:14" x14ac:dyDescent="0.25">
      <c r="A14" t="s">
        <v>15</v>
      </c>
      <c r="B14" s="1">
        <v>880879</v>
      </c>
      <c r="C14" s="1">
        <v>1058395</v>
      </c>
      <c r="D14" s="1">
        <v>1438843</v>
      </c>
      <c r="E14" s="1">
        <v>1579320</v>
      </c>
      <c r="F14" s="1">
        <v>1596496</v>
      </c>
      <c r="G14" s="1">
        <v>1394828</v>
      </c>
      <c r="H14" s="1">
        <v>1380243</v>
      </c>
      <c r="I14" s="1">
        <v>1490483</v>
      </c>
      <c r="M14" s="1">
        <v>2127982</v>
      </c>
      <c r="N14" s="1">
        <v>2078894</v>
      </c>
    </row>
    <row r="15" spans="1:14" x14ac:dyDescent="0.25">
      <c r="A15" t="s">
        <v>16</v>
      </c>
      <c r="B15" s="1">
        <v>80134</v>
      </c>
      <c r="C15" s="1">
        <v>84003</v>
      </c>
      <c r="D15" s="1">
        <v>88464</v>
      </c>
      <c r="E15" s="1">
        <v>93464</v>
      </c>
      <c r="F15" s="1">
        <v>95797</v>
      </c>
      <c r="G15" s="1">
        <v>85394</v>
      </c>
      <c r="H15" s="1">
        <v>94088</v>
      </c>
      <c r="I15" s="1">
        <v>109065</v>
      </c>
      <c r="M15" s="1">
        <v>107462</v>
      </c>
      <c r="N15" s="1">
        <v>99506</v>
      </c>
    </row>
    <row r="16" spans="1:14" x14ac:dyDescent="0.25">
      <c r="A16" t="s">
        <v>17</v>
      </c>
      <c r="B16" s="1">
        <v>120443</v>
      </c>
      <c r="C16" s="1">
        <v>151078</v>
      </c>
      <c r="D16" s="1">
        <v>147254</v>
      </c>
      <c r="E16" s="1">
        <v>195710</v>
      </c>
      <c r="F16" s="1">
        <v>204430</v>
      </c>
      <c r="G16" s="1">
        <v>195529</v>
      </c>
      <c r="H16" s="1">
        <v>170951</v>
      </c>
      <c r="I16" s="1">
        <v>194167</v>
      </c>
      <c r="M16" s="1">
        <v>315443</v>
      </c>
      <c r="N16" s="1">
        <v>352326</v>
      </c>
    </row>
    <row r="17" spans="1:28" x14ac:dyDescent="0.25">
      <c r="A17" t="s">
        <v>18</v>
      </c>
      <c r="B17" s="1">
        <v>15381</v>
      </c>
      <c r="C17" s="1">
        <v>20380</v>
      </c>
      <c r="D17" s="1">
        <v>26155</v>
      </c>
      <c r="E17" s="1">
        <v>22958</v>
      </c>
      <c r="F17" s="1">
        <v>27021</v>
      </c>
      <c r="G17" s="1">
        <v>33480</v>
      </c>
      <c r="H17" s="1">
        <v>25219</v>
      </c>
      <c r="I17" s="1">
        <v>28364</v>
      </c>
      <c r="M17" s="1">
        <v>68271</v>
      </c>
      <c r="N17" s="1">
        <v>74568</v>
      </c>
    </row>
    <row r="18" spans="1:28" x14ac:dyDescent="0.25">
      <c r="A18" t="s">
        <v>19</v>
      </c>
      <c r="B18" s="1">
        <v>144712</v>
      </c>
      <c r="C18" s="1">
        <v>134792</v>
      </c>
      <c r="D18" s="1">
        <v>164384</v>
      </c>
      <c r="E18" s="1">
        <v>196330</v>
      </c>
      <c r="F18" s="1">
        <v>186877</v>
      </c>
      <c r="G18" s="1">
        <v>245221</v>
      </c>
      <c r="H18" s="1">
        <v>255357</v>
      </c>
      <c r="I18" s="1">
        <v>288577</v>
      </c>
      <c r="M18" s="1">
        <v>505980</v>
      </c>
      <c r="N18" s="1">
        <v>474889</v>
      </c>
    </row>
    <row r="19" spans="1:28" x14ac:dyDescent="0.25">
      <c r="A19" t="s">
        <v>20</v>
      </c>
      <c r="B19" s="1">
        <v>56651</v>
      </c>
      <c r="C19" s="1">
        <v>49111</v>
      </c>
      <c r="D19" s="1">
        <v>58221</v>
      </c>
      <c r="E19" s="1">
        <v>74909</v>
      </c>
      <c r="F19" s="1">
        <v>79343</v>
      </c>
      <c r="G19" s="1">
        <v>99510</v>
      </c>
      <c r="H19" s="1">
        <v>106190</v>
      </c>
      <c r="I19" s="1">
        <v>109849</v>
      </c>
      <c r="M19" s="1">
        <v>186845</v>
      </c>
      <c r="N19" s="1">
        <v>181482</v>
      </c>
    </row>
    <row r="20" spans="1:28" x14ac:dyDescent="0.25">
      <c r="A20" t="s">
        <v>21</v>
      </c>
      <c r="B20" s="1">
        <v>34794</v>
      </c>
      <c r="C20" s="1">
        <v>26015</v>
      </c>
      <c r="D20" s="1">
        <v>30802</v>
      </c>
      <c r="E20" s="1">
        <v>43359</v>
      </c>
      <c r="F20" s="1">
        <v>47446</v>
      </c>
      <c r="G20" s="1">
        <v>59013</v>
      </c>
      <c r="H20" s="1">
        <v>67684</v>
      </c>
      <c r="I20" s="1">
        <v>70322</v>
      </c>
      <c r="M20" s="1">
        <v>107927</v>
      </c>
      <c r="N20" s="1">
        <v>113024</v>
      </c>
    </row>
    <row r="21" spans="1:28" x14ac:dyDescent="0.25">
      <c r="A21" t="s">
        <v>22</v>
      </c>
      <c r="B21" s="1">
        <v>10228</v>
      </c>
      <c r="C21" s="1">
        <v>11228</v>
      </c>
      <c r="D21" s="1">
        <v>14079</v>
      </c>
      <c r="E21" s="1">
        <v>16275</v>
      </c>
      <c r="F21" s="1">
        <v>15783</v>
      </c>
      <c r="G21" s="1">
        <v>21799</v>
      </c>
      <c r="H21" s="1">
        <v>20213</v>
      </c>
      <c r="I21" s="1">
        <v>20940</v>
      </c>
      <c r="M21" s="1">
        <v>43167</v>
      </c>
      <c r="N21" s="1">
        <v>36418</v>
      </c>
    </row>
    <row r="22" spans="1:28" x14ac:dyDescent="0.25">
      <c r="A22" t="s">
        <v>23</v>
      </c>
      <c r="B22" s="1">
        <v>3992</v>
      </c>
      <c r="C22" s="1">
        <v>3688</v>
      </c>
      <c r="D22" s="1">
        <v>4531</v>
      </c>
      <c r="E22" s="1">
        <v>5432</v>
      </c>
      <c r="F22" s="1">
        <v>5123</v>
      </c>
      <c r="G22" s="1">
        <v>6796</v>
      </c>
      <c r="H22" s="1">
        <v>7112</v>
      </c>
      <c r="I22" s="1">
        <v>8100</v>
      </c>
      <c r="M22" s="1">
        <v>14107</v>
      </c>
      <c r="N22" s="1">
        <v>13286</v>
      </c>
    </row>
    <row r="23" spans="1:28" x14ac:dyDescent="0.25">
      <c r="A23" t="s">
        <v>24</v>
      </c>
      <c r="B23" s="1">
        <v>7637</v>
      </c>
      <c r="C23" s="1">
        <v>8180</v>
      </c>
      <c r="D23" s="1">
        <v>8809</v>
      </c>
      <c r="E23" s="1">
        <v>9844</v>
      </c>
      <c r="F23" s="1">
        <v>10990</v>
      </c>
      <c r="G23" s="1">
        <v>11903</v>
      </c>
      <c r="H23" s="1">
        <v>11182</v>
      </c>
      <c r="I23" s="1">
        <v>10487</v>
      </c>
      <c r="M23" s="1">
        <v>21644</v>
      </c>
      <c r="N23" s="1">
        <v>18754</v>
      </c>
    </row>
    <row r="24" spans="1:28" x14ac:dyDescent="0.25">
      <c r="A24" t="s">
        <v>25</v>
      </c>
      <c r="B24" s="1">
        <v>88061</v>
      </c>
      <c r="C24" s="1">
        <v>85681</v>
      </c>
      <c r="D24" s="1">
        <v>106163</v>
      </c>
      <c r="E24" s="1">
        <v>121421</v>
      </c>
      <c r="F24" s="1">
        <v>107535</v>
      </c>
      <c r="G24" s="1">
        <v>145711</v>
      </c>
      <c r="H24" s="1">
        <v>149167</v>
      </c>
      <c r="I24" s="1">
        <v>178728</v>
      </c>
      <c r="M24" s="1">
        <v>319136</v>
      </c>
      <c r="N24" s="1">
        <v>293407</v>
      </c>
    </row>
    <row r="25" spans="1:28" x14ac:dyDescent="0.25">
      <c r="A25" t="s">
        <v>26</v>
      </c>
      <c r="B25" s="1">
        <v>12275</v>
      </c>
      <c r="C25" s="1">
        <v>17195</v>
      </c>
      <c r="D25" s="1">
        <v>21992</v>
      </c>
      <c r="E25" s="1">
        <v>25861</v>
      </c>
      <c r="F25" s="1">
        <v>28538</v>
      </c>
      <c r="G25" s="1">
        <v>40366</v>
      </c>
      <c r="H25" s="1">
        <v>32672</v>
      </c>
      <c r="I25" s="1">
        <v>25665</v>
      </c>
      <c r="M25" s="1">
        <v>69584</v>
      </c>
      <c r="N25" s="1">
        <v>50530</v>
      </c>
    </row>
    <row r="26" spans="1:28" x14ac:dyDescent="0.25">
      <c r="A26" t="s">
        <v>27</v>
      </c>
      <c r="B26" s="1">
        <v>75786</v>
      </c>
      <c r="C26" s="1">
        <v>68486</v>
      </c>
      <c r="D26" s="1">
        <v>84171</v>
      </c>
      <c r="E26" s="1">
        <v>95560</v>
      </c>
      <c r="F26" s="1">
        <v>78996</v>
      </c>
      <c r="G26" s="1">
        <v>105345</v>
      </c>
      <c r="H26" s="1">
        <v>116495</v>
      </c>
      <c r="I26" s="1">
        <v>153064</v>
      </c>
      <c r="M26" s="1">
        <v>249551</v>
      </c>
      <c r="N26" s="1">
        <v>242877</v>
      </c>
    </row>
    <row r="27" spans="1:28" x14ac:dyDescent="0.25">
      <c r="A27" t="s">
        <v>0</v>
      </c>
      <c r="B27" s="1">
        <v>1035734</v>
      </c>
      <c r="C27" s="1">
        <v>1322427</v>
      </c>
      <c r="D27" s="1">
        <v>1680484</v>
      </c>
      <c r="E27" s="1">
        <v>1880864</v>
      </c>
      <c r="F27" s="1">
        <v>1870992</v>
      </c>
      <c r="G27" s="1">
        <v>1612452</v>
      </c>
      <c r="H27" s="1">
        <v>1520488</v>
      </c>
      <c r="I27" s="1">
        <v>1607857</v>
      </c>
      <c r="M27" s="1">
        <v>2316213</v>
      </c>
      <c r="N27" s="1">
        <v>2310292</v>
      </c>
    </row>
    <row r="29" spans="1:28" x14ac:dyDescent="0.25">
      <c r="A29" t="s">
        <v>1</v>
      </c>
      <c r="C29" s="1">
        <v>216972</v>
      </c>
      <c r="D29" s="1">
        <v>239143</v>
      </c>
      <c r="E29" s="1">
        <v>327574</v>
      </c>
      <c r="F29" s="1">
        <v>361552</v>
      </c>
      <c r="G29" s="1">
        <v>338097</v>
      </c>
      <c r="H29" s="1">
        <v>305534</v>
      </c>
      <c r="I29" s="1">
        <v>282618</v>
      </c>
      <c r="N29" s="1">
        <v>391312</v>
      </c>
      <c r="S29" s="1"/>
      <c r="T29" s="1"/>
      <c r="U29" s="1"/>
      <c r="V29" s="1"/>
      <c r="AB29" s="1"/>
    </row>
    <row r="30" spans="1:28" x14ac:dyDescent="0.25">
      <c r="A30" t="s">
        <v>28</v>
      </c>
      <c r="C30" s="1">
        <v>63746</v>
      </c>
      <c r="D30" s="1">
        <v>71500</v>
      </c>
      <c r="E30" s="1">
        <v>102756</v>
      </c>
      <c r="F30" s="1">
        <v>127781</v>
      </c>
      <c r="G30" s="1">
        <v>125063</v>
      </c>
      <c r="H30" s="1">
        <v>111173</v>
      </c>
      <c r="I30" s="1">
        <v>83706</v>
      </c>
      <c r="N30" s="1">
        <v>68477</v>
      </c>
      <c r="V30" s="1"/>
      <c r="W30" s="1"/>
      <c r="AB30" s="1"/>
    </row>
    <row r="31" spans="1:28" x14ac:dyDescent="0.25">
      <c r="A31" t="s">
        <v>29</v>
      </c>
      <c r="C31" s="1">
        <v>115293</v>
      </c>
      <c r="D31" s="1">
        <v>130215</v>
      </c>
      <c r="E31" s="1">
        <v>173853</v>
      </c>
      <c r="F31" s="1">
        <v>176077</v>
      </c>
      <c r="G31" s="1">
        <v>157692</v>
      </c>
      <c r="H31" s="1">
        <v>144658</v>
      </c>
      <c r="I31" s="1">
        <v>153046</v>
      </c>
      <c r="N31" s="1">
        <v>275237</v>
      </c>
      <c r="V31" s="1"/>
      <c r="W31" s="1"/>
      <c r="AB31" s="1"/>
    </row>
    <row r="32" spans="1:28" x14ac:dyDescent="0.25">
      <c r="A32" t="s">
        <v>30</v>
      </c>
      <c r="C32" s="1">
        <v>8433</v>
      </c>
      <c r="D32" s="1">
        <v>7892</v>
      </c>
      <c r="E32" s="1">
        <v>8234</v>
      </c>
      <c r="F32" s="1">
        <v>8213</v>
      </c>
      <c r="G32" s="1">
        <v>5187</v>
      </c>
      <c r="H32" s="1">
        <v>12701</v>
      </c>
      <c r="I32" s="1">
        <v>11248</v>
      </c>
      <c r="N32" s="1">
        <v>13556</v>
      </c>
      <c r="V32" s="1"/>
      <c r="W32" s="1"/>
      <c r="AB32" s="1"/>
    </row>
    <row r="33" spans="1:28" x14ac:dyDescent="0.25">
      <c r="A33" t="s">
        <v>31</v>
      </c>
      <c r="C33" s="1">
        <v>29501</v>
      </c>
      <c r="D33" s="1">
        <v>29536</v>
      </c>
      <c r="E33" s="1">
        <v>42732</v>
      </c>
      <c r="F33" s="1">
        <v>49482</v>
      </c>
      <c r="G33" s="1">
        <v>50154</v>
      </c>
      <c r="H33" s="1">
        <v>37003</v>
      </c>
      <c r="I33" s="1">
        <v>34619</v>
      </c>
      <c r="N33" s="1">
        <v>34042</v>
      </c>
      <c r="V33" s="1"/>
      <c r="W33" s="1"/>
      <c r="AB33" s="1"/>
    </row>
    <row r="34" spans="1:28" x14ac:dyDescent="0.25">
      <c r="A34" t="s">
        <v>2</v>
      </c>
      <c r="C34" s="1">
        <v>154539</v>
      </c>
      <c r="D34" s="1">
        <v>180116</v>
      </c>
      <c r="E34" s="1">
        <v>214625</v>
      </c>
      <c r="F34" s="1">
        <v>237688</v>
      </c>
      <c r="G34" s="1">
        <v>241615</v>
      </c>
      <c r="H34" s="1">
        <v>217618</v>
      </c>
      <c r="I34" s="1">
        <v>204437</v>
      </c>
      <c r="N34" s="1">
        <v>283803</v>
      </c>
      <c r="V34" s="1"/>
      <c r="W34" s="1"/>
      <c r="AB34" s="1"/>
    </row>
    <row r="35" spans="1:28" x14ac:dyDescent="0.25">
      <c r="A35" t="s">
        <v>32</v>
      </c>
      <c r="C35" s="1">
        <v>108505</v>
      </c>
      <c r="D35" s="1">
        <v>130539</v>
      </c>
      <c r="E35" s="1">
        <v>159865</v>
      </c>
      <c r="F35" s="1">
        <v>177026</v>
      </c>
      <c r="G35" s="1">
        <v>178034</v>
      </c>
      <c r="H35" s="1">
        <v>156884</v>
      </c>
      <c r="I35" s="1">
        <v>145351</v>
      </c>
      <c r="N35" s="1">
        <v>184678</v>
      </c>
      <c r="V35" s="1"/>
      <c r="W35" s="1"/>
      <c r="AB35" s="1"/>
    </row>
    <row r="36" spans="1:28" x14ac:dyDescent="0.25">
      <c r="A36" t="s">
        <v>33</v>
      </c>
      <c r="C36" s="1">
        <v>10280</v>
      </c>
      <c r="D36" s="1">
        <v>15714</v>
      </c>
      <c r="E36" s="1">
        <v>18212</v>
      </c>
      <c r="F36" s="1">
        <v>28353</v>
      </c>
      <c r="G36" s="1">
        <v>32542</v>
      </c>
      <c r="H36" s="1">
        <v>30747</v>
      </c>
      <c r="I36" s="1">
        <v>19452</v>
      </c>
      <c r="N36" s="1">
        <v>10463</v>
      </c>
      <c r="V36" s="1"/>
      <c r="W36" s="1"/>
      <c r="AB36" s="1"/>
    </row>
    <row r="37" spans="1:28" x14ac:dyDescent="0.25">
      <c r="A37" t="s">
        <v>34</v>
      </c>
      <c r="C37" s="1">
        <v>18249</v>
      </c>
      <c r="D37" s="1">
        <v>22312</v>
      </c>
      <c r="E37" s="1">
        <v>33898</v>
      </c>
      <c r="F37" s="1">
        <v>35752</v>
      </c>
      <c r="G37" s="1">
        <v>33279</v>
      </c>
      <c r="H37" s="1">
        <v>26999</v>
      </c>
      <c r="I37" s="1">
        <v>24474</v>
      </c>
      <c r="N37" s="1">
        <v>14802</v>
      </c>
      <c r="V37" s="1"/>
      <c r="W37" s="1"/>
      <c r="AB37" s="1"/>
    </row>
    <row r="38" spans="1:28" x14ac:dyDescent="0.25">
      <c r="A38" t="s">
        <v>35</v>
      </c>
      <c r="C38" s="1">
        <v>1929</v>
      </c>
      <c r="D38" s="1">
        <v>2009</v>
      </c>
      <c r="E38" s="1">
        <v>3108</v>
      </c>
      <c r="F38" t="e">
        <f>NA()</f>
        <v>#N/A</v>
      </c>
      <c r="G38" s="1">
        <v>4716</v>
      </c>
      <c r="H38" s="1">
        <v>5005</v>
      </c>
      <c r="I38" s="1">
        <v>4667</v>
      </c>
      <c r="N38" s="1">
        <v>3204</v>
      </c>
      <c r="V38" s="1"/>
      <c r="W38" s="1"/>
      <c r="AB38" s="1"/>
    </row>
    <row r="39" spans="1:28" x14ac:dyDescent="0.25">
      <c r="A39" t="s">
        <v>36</v>
      </c>
      <c r="C39" s="1">
        <v>16555</v>
      </c>
      <c r="D39" s="1">
        <v>18824</v>
      </c>
      <c r="E39" s="1">
        <v>21934</v>
      </c>
      <c r="F39" s="1">
        <v>23903</v>
      </c>
      <c r="G39" s="1">
        <v>23871</v>
      </c>
      <c r="H39" s="1">
        <v>22360</v>
      </c>
      <c r="I39" s="1">
        <v>22492</v>
      </c>
      <c r="N39" s="1">
        <v>35629</v>
      </c>
      <c r="V39" s="1"/>
      <c r="AB39" s="1"/>
    </row>
    <row r="40" spans="1:28" x14ac:dyDescent="0.25">
      <c r="A40" t="s">
        <v>37</v>
      </c>
      <c r="C40" s="1">
        <v>26141</v>
      </c>
      <c r="D40" s="1">
        <v>33160</v>
      </c>
      <c r="E40" s="1">
        <v>39151</v>
      </c>
      <c r="F40" s="1">
        <v>39756</v>
      </c>
      <c r="G40" s="1">
        <v>36952</v>
      </c>
      <c r="H40" s="1">
        <v>33629</v>
      </c>
      <c r="I40" s="1">
        <v>33580</v>
      </c>
      <c r="N40" s="1">
        <v>60103</v>
      </c>
      <c r="V40" s="1"/>
      <c r="W40" s="1"/>
      <c r="AB40" s="1"/>
    </row>
    <row r="41" spans="1:28" x14ac:dyDescent="0.25">
      <c r="A41" t="s">
        <v>38</v>
      </c>
      <c r="C41" s="1">
        <v>2750</v>
      </c>
      <c r="D41" s="1">
        <v>2835</v>
      </c>
      <c r="E41" s="1">
        <v>3158</v>
      </c>
      <c r="F41" s="1">
        <v>3491</v>
      </c>
      <c r="G41" s="1">
        <v>3839</v>
      </c>
      <c r="H41" s="1">
        <v>3028</v>
      </c>
      <c r="I41" s="1">
        <v>4023</v>
      </c>
      <c r="N41" s="1">
        <v>4700</v>
      </c>
      <c r="V41" s="1"/>
      <c r="W41" s="1"/>
      <c r="AB41" s="1"/>
    </row>
    <row r="42" spans="1:28" x14ac:dyDescent="0.25">
      <c r="A42" t="s">
        <v>39</v>
      </c>
      <c r="C42" s="1">
        <v>7191</v>
      </c>
      <c r="D42" s="1">
        <v>6751</v>
      </c>
      <c r="E42" s="1">
        <v>8769</v>
      </c>
      <c r="F42" s="1">
        <v>7891</v>
      </c>
      <c r="G42" s="1">
        <v>10088</v>
      </c>
      <c r="H42" s="1">
        <v>7289</v>
      </c>
      <c r="I42" s="1">
        <v>7693</v>
      </c>
      <c r="N42" s="1">
        <v>10314</v>
      </c>
      <c r="V42" s="1"/>
      <c r="W42" s="1"/>
      <c r="AB42" s="1"/>
    </row>
    <row r="43" spans="1:28" x14ac:dyDescent="0.25">
      <c r="A43" t="s">
        <v>40</v>
      </c>
      <c r="C43" s="1">
        <v>8168</v>
      </c>
      <c r="D43" s="1">
        <v>9315</v>
      </c>
      <c r="E43" s="1">
        <v>9448</v>
      </c>
      <c r="F43" s="1">
        <v>10692</v>
      </c>
      <c r="G43" s="1">
        <v>11361</v>
      </c>
      <c r="H43" s="1">
        <v>7734</v>
      </c>
      <c r="I43" s="1">
        <v>7563</v>
      </c>
      <c r="N43" s="1">
        <v>14116</v>
      </c>
      <c r="V43" s="1"/>
      <c r="W43" s="1"/>
      <c r="AB43" s="1"/>
    </row>
    <row r="44" spans="1:28" x14ac:dyDescent="0.25">
      <c r="A44" t="s">
        <v>41</v>
      </c>
      <c r="C44" s="1">
        <v>10190</v>
      </c>
      <c r="D44" s="1">
        <v>11722</v>
      </c>
      <c r="E44" s="1">
        <v>12551</v>
      </c>
      <c r="F44" s="1">
        <v>13752</v>
      </c>
      <c r="G44" s="1">
        <v>12662</v>
      </c>
      <c r="H44" s="1">
        <v>11940</v>
      </c>
      <c r="I44" s="1">
        <v>12406</v>
      </c>
      <c r="N44" s="1">
        <v>21630</v>
      </c>
      <c r="V44" s="1"/>
      <c r="W44" s="1"/>
      <c r="AB44" s="1"/>
    </row>
    <row r="45" spans="1:28" x14ac:dyDescent="0.25">
      <c r="A45" t="s">
        <v>42</v>
      </c>
      <c r="C45" s="1">
        <v>3181</v>
      </c>
      <c r="D45" s="1">
        <v>2803</v>
      </c>
      <c r="E45" s="1">
        <v>3892</v>
      </c>
      <c r="F45" s="1">
        <v>3841</v>
      </c>
      <c r="G45" s="1">
        <v>4183</v>
      </c>
      <c r="H45" s="1">
        <v>3828</v>
      </c>
      <c r="I45" s="1">
        <v>4371</v>
      </c>
      <c r="N45" s="1">
        <v>4051</v>
      </c>
      <c r="V45" s="1"/>
      <c r="W45" s="1"/>
      <c r="AB45" s="1"/>
    </row>
    <row r="46" spans="1:28" x14ac:dyDescent="0.25">
      <c r="A46" t="s">
        <v>43</v>
      </c>
      <c r="C46" s="1">
        <v>3871</v>
      </c>
      <c r="D46" s="1">
        <v>5093</v>
      </c>
      <c r="E46" s="1">
        <v>5743</v>
      </c>
      <c r="F46" s="1">
        <v>4786</v>
      </c>
      <c r="G46" s="1">
        <v>4541</v>
      </c>
      <c r="H46" s="1">
        <v>4325</v>
      </c>
      <c r="I46" s="1">
        <v>4630</v>
      </c>
      <c r="N46" s="1">
        <v>5666</v>
      </c>
      <c r="V46" s="1"/>
      <c r="AB46" s="1"/>
    </row>
    <row r="47" spans="1:28" x14ac:dyDescent="0.25">
      <c r="A47" t="s">
        <v>44</v>
      </c>
      <c r="C47" s="1">
        <v>46034</v>
      </c>
      <c r="D47" s="1">
        <v>49577</v>
      </c>
      <c r="E47" s="1">
        <v>54760</v>
      </c>
      <c r="F47" s="1">
        <v>60662</v>
      </c>
      <c r="G47" s="1">
        <v>63581</v>
      </c>
      <c r="H47" s="1">
        <v>60734</v>
      </c>
      <c r="I47" s="1">
        <v>59086</v>
      </c>
      <c r="N47" s="1">
        <v>99125</v>
      </c>
      <c r="V47" s="1"/>
      <c r="W47" s="1"/>
      <c r="AB47" s="1"/>
    </row>
    <row r="48" spans="1:28" x14ac:dyDescent="0.25">
      <c r="A48" t="s">
        <v>45</v>
      </c>
      <c r="C48" s="1">
        <v>4810</v>
      </c>
      <c r="D48" s="1">
        <v>5056</v>
      </c>
      <c r="E48" s="1">
        <v>5026</v>
      </c>
      <c r="F48" s="1">
        <v>5245</v>
      </c>
      <c r="G48" s="1">
        <v>5855</v>
      </c>
      <c r="H48" s="1">
        <v>5863</v>
      </c>
      <c r="I48" s="1">
        <v>6451</v>
      </c>
      <c r="N48" s="1">
        <v>8079</v>
      </c>
      <c r="V48" s="1"/>
      <c r="W48" s="1"/>
      <c r="AB48" s="1"/>
    </row>
    <row r="49" spans="1:28" x14ac:dyDescent="0.25">
      <c r="A49" t="s">
        <v>46</v>
      </c>
      <c r="C49" s="1">
        <v>8352</v>
      </c>
      <c r="D49" s="1">
        <v>8558</v>
      </c>
      <c r="E49" s="1">
        <v>7687</v>
      </c>
      <c r="F49" s="1">
        <v>7433</v>
      </c>
      <c r="G49" s="1">
        <v>8595</v>
      </c>
      <c r="H49" s="1">
        <v>8483</v>
      </c>
      <c r="I49" s="1">
        <v>8760</v>
      </c>
      <c r="N49" s="1">
        <v>11194</v>
      </c>
      <c r="V49" s="1"/>
      <c r="W49" s="1"/>
      <c r="AB49" s="1"/>
    </row>
    <row r="50" spans="1:28" x14ac:dyDescent="0.25">
      <c r="A50" t="s">
        <v>47</v>
      </c>
      <c r="C50" s="1">
        <v>5768</v>
      </c>
      <c r="D50" s="1">
        <v>6365</v>
      </c>
      <c r="E50" s="1">
        <v>8601</v>
      </c>
      <c r="F50" s="1">
        <v>9719</v>
      </c>
      <c r="G50" s="1">
        <v>9522</v>
      </c>
      <c r="H50" s="1">
        <v>8196</v>
      </c>
      <c r="I50" s="1">
        <v>9201</v>
      </c>
      <c r="N50" s="1">
        <v>13984</v>
      </c>
      <c r="V50" s="1"/>
      <c r="W50" s="1"/>
      <c r="AB50" s="1"/>
    </row>
    <row r="51" spans="1:28" x14ac:dyDescent="0.25">
      <c r="A51" t="s">
        <v>48</v>
      </c>
      <c r="C51" s="1">
        <v>27104</v>
      </c>
      <c r="D51" s="1">
        <v>29598</v>
      </c>
      <c r="E51" s="1">
        <v>33447</v>
      </c>
      <c r="F51" s="1">
        <v>38265</v>
      </c>
      <c r="G51" s="1">
        <v>39610</v>
      </c>
      <c r="H51" s="1">
        <v>38192</v>
      </c>
      <c r="I51" s="1">
        <v>34674</v>
      </c>
      <c r="N51" s="1">
        <v>65869</v>
      </c>
      <c r="V51" s="1"/>
      <c r="W51" s="1"/>
      <c r="AB51" s="1"/>
    </row>
    <row r="52" spans="1:28" x14ac:dyDescent="0.25">
      <c r="A52" t="s">
        <v>3</v>
      </c>
      <c r="C52" s="1">
        <v>62433</v>
      </c>
      <c r="D52" s="1">
        <v>59027</v>
      </c>
      <c r="E52" s="1">
        <v>112949</v>
      </c>
      <c r="F52" s="1">
        <v>123864</v>
      </c>
      <c r="G52" s="1">
        <v>96482</v>
      </c>
      <c r="H52" s="1">
        <v>87916</v>
      </c>
      <c r="I52" s="1">
        <v>78182</v>
      </c>
      <c r="N52" s="1">
        <v>107509</v>
      </c>
      <c r="V52" s="1"/>
      <c r="W52" s="1"/>
      <c r="AB52" s="1"/>
    </row>
    <row r="53" spans="1:28" x14ac:dyDescent="0.25">
      <c r="A53" t="s">
        <v>49</v>
      </c>
      <c r="C53" s="1">
        <v>20242</v>
      </c>
      <c r="D53" s="1">
        <v>24722</v>
      </c>
      <c r="E53" s="1">
        <v>30340</v>
      </c>
      <c r="F53" s="1">
        <v>31251</v>
      </c>
      <c r="G53" s="1">
        <v>26343</v>
      </c>
      <c r="H53" s="1">
        <v>21115</v>
      </c>
      <c r="I53" s="1">
        <v>19723</v>
      </c>
      <c r="N53" s="1">
        <v>31975</v>
      </c>
      <c r="V53" s="1"/>
      <c r="W53" s="1"/>
      <c r="AB53" s="1"/>
    </row>
    <row r="54" spans="1:28" x14ac:dyDescent="0.25">
      <c r="A54" t="s">
        <v>50</v>
      </c>
      <c r="C54">
        <v>191</v>
      </c>
      <c r="D54">
        <v>167</v>
      </c>
      <c r="E54">
        <v>237</v>
      </c>
      <c r="F54">
        <v>144</v>
      </c>
      <c r="G54">
        <v>301</v>
      </c>
      <c r="H54">
        <v>258</v>
      </c>
      <c r="I54">
        <v>326</v>
      </c>
      <c r="N54">
        <v>318</v>
      </c>
      <c r="V54" s="1"/>
      <c r="W54" s="1"/>
    </row>
    <row r="55" spans="1:28" x14ac:dyDescent="0.25">
      <c r="A55" t="s">
        <v>51</v>
      </c>
      <c r="C55" s="1">
        <v>31189</v>
      </c>
      <c r="D55" s="1">
        <v>28629</v>
      </c>
      <c r="E55" s="1">
        <v>11163</v>
      </c>
      <c r="F55" s="1">
        <v>-3005</v>
      </c>
      <c r="G55" t="e">
        <f>NA()</f>
        <v>#N/A</v>
      </c>
      <c r="H55" t="e">
        <f>NA()</f>
        <v>#N/A</v>
      </c>
      <c r="I55" t="e">
        <f>NA()</f>
        <v>#N/A</v>
      </c>
      <c r="N55" t="e">
        <f>NA()</f>
        <v>#N/A</v>
      </c>
      <c r="AB55" s="1"/>
    </row>
    <row r="56" spans="1:28" x14ac:dyDescent="0.25">
      <c r="A56" t="s">
        <v>52</v>
      </c>
      <c r="C56" s="1">
        <v>6575</v>
      </c>
      <c r="D56" s="1">
        <v>6904</v>
      </c>
      <c r="E56" s="1">
        <v>7273</v>
      </c>
      <c r="F56" s="1">
        <v>7320</v>
      </c>
      <c r="G56" s="1">
        <v>6617</v>
      </c>
      <c r="H56" s="1">
        <v>7201</v>
      </c>
      <c r="I56" s="1">
        <v>8220</v>
      </c>
      <c r="N56" s="1">
        <v>8121</v>
      </c>
      <c r="W56" s="1"/>
      <c r="AB56" s="1"/>
    </row>
    <row r="57" spans="1:28" x14ac:dyDescent="0.25">
      <c r="A57" t="s">
        <v>4</v>
      </c>
      <c r="C57" s="1">
        <v>79764</v>
      </c>
      <c r="D57" s="1">
        <v>69671</v>
      </c>
      <c r="E57" s="1">
        <v>105416</v>
      </c>
      <c r="F57" s="1">
        <v>98261</v>
      </c>
      <c r="G57" s="1">
        <v>82264</v>
      </c>
      <c r="H57" s="1">
        <v>63503</v>
      </c>
      <c r="I57" s="1">
        <v>67456</v>
      </c>
      <c r="N57" s="1">
        <v>79064</v>
      </c>
      <c r="V57" s="1"/>
      <c r="W57" s="1"/>
      <c r="AB57" s="1"/>
    </row>
    <row r="58" spans="1:28" x14ac:dyDescent="0.25">
      <c r="C58" s="1"/>
      <c r="D58" s="1"/>
      <c r="E58" s="1"/>
      <c r="F58" s="1"/>
      <c r="G58" s="1"/>
      <c r="H58" s="1"/>
      <c r="I58" s="1"/>
      <c r="V58" s="1"/>
      <c r="W58" s="1"/>
    </row>
    <row r="60" spans="1:28" x14ac:dyDescent="0.25">
      <c r="K60" s="2" t="s">
        <v>61</v>
      </c>
      <c r="L60" s="2" t="s">
        <v>62</v>
      </c>
      <c r="P60" s="2" t="s">
        <v>63</v>
      </c>
    </row>
    <row r="61" spans="1:28" x14ac:dyDescent="0.25">
      <c r="A61" t="s">
        <v>55</v>
      </c>
      <c r="C61" s="1">
        <f>C52-C53+C49</f>
        <v>50543</v>
      </c>
      <c r="D61" s="1">
        <f t="shared" ref="D61:I61" si="0">D52-D53+D49</f>
        <v>42863</v>
      </c>
      <c r="E61" s="1">
        <f t="shared" si="0"/>
        <v>90296</v>
      </c>
      <c r="F61" s="1">
        <f t="shared" si="0"/>
        <v>100046</v>
      </c>
      <c r="G61" s="1">
        <f t="shared" si="0"/>
        <v>78734</v>
      </c>
      <c r="H61" s="1">
        <f t="shared" si="0"/>
        <v>75284</v>
      </c>
      <c r="I61" s="1">
        <f t="shared" si="0"/>
        <v>67219</v>
      </c>
      <c r="N61" s="1">
        <f t="shared" ref="N61" si="1">N52-N53+N49</f>
        <v>86728</v>
      </c>
    </row>
    <row r="62" spans="1:28" x14ac:dyDescent="0.25">
      <c r="A62" t="s">
        <v>53</v>
      </c>
      <c r="C62">
        <f>C61/C29</f>
        <v>0.23294710838264845</v>
      </c>
      <c r="D62">
        <f t="shared" ref="D62:I62" si="2">D61/D29</f>
        <v>0.17923585469781678</v>
      </c>
      <c r="E62">
        <f t="shared" si="2"/>
        <v>0.27565069266791625</v>
      </c>
      <c r="F62">
        <f t="shared" si="2"/>
        <v>0.27671261671903352</v>
      </c>
      <c r="G62">
        <f t="shared" si="2"/>
        <v>0.23287399769888523</v>
      </c>
      <c r="H62">
        <f t="shared" si="2"/>
        <v>0.24640138249752891</v>
      </c>
      <c r="I62">
        <f t="shared" si="2"/>
        <v>0.23784401559702495</v>
      </c>
      <c r="K62">
        <f>AVERAGE(C62:I62)</f>
        <v>0.24023795260869343</v>
      </c>
      <c r="L62">
        <f>STDEV(C62:I62)</f>
        <v>3.2804527822250976E-2</v>
      </c>
      <c r="N62">
        <f t="shared" ref="N62" si="3">N61/N29</f>
        <v>0.2216338880484115</v>
      </c>
      <c r="P62">
        <f>(N62-K62)/L62</f>
        <v>-0.56711880326663289</v>
      </c>
    </row>
    <row r="63" spans="1:28" x14ac:dyDescent="0.25">
      <c r="A63" t="s">
        <v>54</v>
      </c>
      <c r="C63">
        <f>C29/(0.5*(B4+C4))</f>
        <v>0.16451817629677146</v>
      </c>
      <c r="D63">
        <f t="shared" ref="D63:I63" si="4">D29/(0.5*(C4+D4))</f>
        <v>0.14484350507921048</v>
      </c>
      <c r="E63">
        <f t="shared" si="4"/>
        <v>0.1670416818903725</v>
      </c>
      <c r="F63">
        <f t="shared" si="4"/>
        <v>0.17487133811504202</v>
      </c>
      <c r="G63">
        <f t="shared" si="4"/>
        <v>0.17269486574272477</v>
      </c>
      <c r="H63">
        <f t="shared" si="4"/>
        <v>0.16817530558538585</v>
      </c>
      <c r="I63">
        <f t="shared" si="4"/>
        <v>0.15391967767154946</v>
      </c>
      <c r="K63">
        <f t="shared" ref="K63:K65" si="5">AVERAGE(C63:I63)</f>
        <v>0.16372350719729378</v>
      </c>
      <c r="L63">
        <f t="shared" ref="L63:L65" si="6">STDEV(C63:I63)</f>
        <v>1.0714392600841005E-2</v>
      </c>
      <c r="N63">
        <f t="shared" ref="N63" si="7">N29/(0.5*(M4+N4))</f>
        <v>0.13957050127207496</v>
      </c>
      <c r="P63">
        <f t="shared" ref="P63:P68" si="8">(N63-K63)/L63</f>
        <v>-2.2542580643650281</v>
      </c>
    </row>
    <row r="64" spans="1:28" x14ac:dyDescent="0.25">
      <c r="A64" t="s">
        <v>56</v>
      </c>
      <c r="C64">
        <f>(0.5*(B4+C4))/(0.5*(B27+C27))</f>
        <v>1.1185266824444982</v>
      </c>
      <c r="D64">
        <f t="shared" ref="D64:I64" si="9">(0.5*(C4+D4))/(0.5*(C27+D27))</f>
        <v>1.0996289933334689</v>
      </c>
      <c r="E64">
        <f t="shared" si="9"/>
        <v>1.1012860860550555</v>
      </c>
      <c r="F64">
        <f t="shared" si="9"/>
        <v>1.1021379818415207</v>
      </c>
      <c r="G64">
        <f t="shared" si="9"/>
        <v>1.124043331829075</v>
      </c>
      <c r="H64">
        <f t="shared" si="9"/>
        <v>1.1597789935332308</v>
      </c>
      <c r="I64">
        <f t="shared" si="9"/>
        <v>1.1738727665906414</v>
      </c>
      <c r="K64">
        <f t="shared" si="5"/>
        <v>1.1256106908039274</v>
      </c>
      <c r="L64">
        <f t="shared" si="6"/>
        <v>2.9908314688130582E-2</v>
      </c>
      <c r="N64">
        <f t="shared" ref="N64" si="10">(0.5*(M4+N4))/(0.5*(M27+N27))</f>
        <v>1.212010794325306</v>
      </c>
      <c r="P64">
        <f t="shared" si="8"/>
        <v>2.8888322335215824</v>
      </c>
    </row>
    <row r="65" spans="1:16" x14ac:dyDescent="0.25">
      <c r="A65" t="s">
        <v>57</v>
      </c>
      <c r="C65">
        <f>(C52-C53)/C61</f>
        <v>0.83475456541954374</v>
      </c>
      <c r="D65">
        <f t="shared" ref="D65:I65" si="11">(D52-D53)/D61</f>
        <v>0.80034062011525087</v>
      </c>
      <c r="E65">
        <f t="shared" si="11"/>
        <v>0.91486887569770536</v>
      </c>
      <c r="F65">
        <f t="shared" si="11"/>
        <v>0.92570417607900368</v>
      </c>
      <c r="G65">
        <f t="shared" si="11"/>
        <v>0.89083496329412959</v>
      </c>
      <c r="H65">
        <f t="shared" si="11"/>
        <v>0.88732001487699907</v>
      </c>
      <c r="I65">
        <f t="shared" si="11"/>
        <v>0.86967970365521652</v>
      </c>
      <c r="K65">
        <f t="shared" si="5"/>
        <v>0.87478613130540694</v>
      </c>
      <c r="L65">
        <f t="shared" si="6"/>
        <v>4.4318304973147191E-2</v>
      </c>
      <c r="N65">
        <f t="shared" ref="N65" si="12">(N52-N53)/N61</f>
        <v>0.87092980352366023</v>
      </c>
      <c r="P65">
        <f t="shared" si="8"/>
        <v>-8.7014333785628645E-2</v>
      </c>
    </row>
    <row r="67" spans="1:16" x14ac:dyDescent="0.25">
      <c r="A67" t="s">
        <v>58</v>
      </c>
      <c r="C67">
        <f>C62*C63</f>
        <v>3.8324033444719685E-2</v>
      </c>
      <c r="D67">
        <f t="shared" ref="D67:I67" si="13">D62*D63</f>
        <v>2.5961149430299858E-2</v>
      </c>
      <c r="E67">
        <f t="shared" si="13"/>
        <v>4.6045155317494903E-2</v>
      </c>
      <c r="F67">
        <f t="shared" si="13"/>
        <v>4.8389105558972141E-2</v>
      </c>
      <c r="G67">
        <f t="shared" si="13"/>
        <v>4.0216143767580585E-2</v>
      </c>
      <c r="H67">
        <f t="shared" si="13"/>
        <v>4.1438627798183469E-2</v>
      </c>
      <c r="I67">
        <f t="shared" si="13"/>
        <v>3.6608874216801063E-2</v>
      </c>
      <c r="K67">
        <f t="shared" ref="K67:K68" si="14">AVERAGE(C67:I67)</f>
        <v>3.9569012790578818E-2</v>
      </c>
      <c r="L67">
        <f t="shared" ref="L67:L68" si="15">STDEV(C67:I67)</f>
        <v>7.293090753464954E-3</v>
      </c>
      <c r="N67">
        <f t="shared" ref="N67" si="16">N62*N63</f>
        <v>3.0933552853795735E-2</v>
      </c>
      <c r="P67">
        <f t="shared" si="8"/>
        <v>-1.1840603975317829</v>
      </c>
    </row>
    <row r="68" spans="1:16" x14ac:dyDescent="0.25">
      <c r="A68" t="s">
        <v>59</v>
      </c>
      <c r="C68">
        <f>C67*C64*C65</f>
        <v>3.5782968168840044E-2</v>
      </c>
      <c r="D68">
        <f t="shared" ref="D68:I68" si="17">D67*D64*D65</f>
        <v>2.284782998896737E-2</v>
      </c>
      <c r="E68">
        <f t="shared" si="17"/>
        <v>4.6391984158807291E-2</v>
      </c>
      <c r="F68">
        <f t="shared" si="17"/>
        <v>4.9369165554328319E-2</v>
      </c>
      <c r="G68">
        <f t="shared" si="17"/>
        <v>4.0269916783505069E-2</v>
      </c>
      <c r="H68">
        <f t="shared" si="17"/>
        <v>4.2644289389519113E-2</v>
      </c>
      <c r="I68">
        <f t="shared" si="17"/>
        <v>3.737375513250616E-2</v>
      </c>
      <c r="K68">
        <f t="shared" si="14"/>
        <v>3.9239987025210483E-2</v>
      </c>
      <c r="L68">
        <f t="shared" si="15"/>
        <v>8.6654290499651454E-3</v>
      </c>
      <c r="N68">
        <f t="shared" ref="N68" si="18">N67*N64*N65</f>
        <v>3.2652725977816946E-2</v>
      </c>
      <c r="P68">
        <f t="shared" si="8"/>
        <v>-0.76017713715168356</v>
      </c>
    </row>
    <row r="70" spans="1:16" x14ac:dyDescent="0.25">
      <c r="A70" t="s">
        <v>64</v>
      </c>
      <c r="C70">
        <f>C49/(0.5*(B18+C18))</f>
        <v>5.9763008758371976E-2</v>
      </c>
      <c r="D70">
        <f t="shared" ref="D70:I70" si="19">D49/(0.5*(C18+D18))</f>
        <v>5.7210471428189427E-2</v>
      </c>
      <c r="E70">
        <f t="shared" si="19"/>
        <v>4.2621023858236719E-2</v>
      </c>
      <c r="F70">
        <f t="shared" si="19"/>
        <v>3.8793654604430503E-2</v>
      </c>
      <c r="G70">
        <f t="shared" si="19"/>
        <v>3.9782641900679941E-2</v>
      </c>
      <c r="H70">
        <f t="shared" si="19"/>
        <v>3.3892819900195374E-2</v>
      </c>
      <c r="I70">
        <f t="shared" si="19"/>
        <v>3.2209790158364802E-2</v>
      </c>
      <c r="N70">
        <f t="shared" ref="N70" si="20">N49/(0.5*(M18+N18))</f>
        <v>2.282465854257806E-2</v>
      </c>
    </row>
    <row r="72" spans="1:16" x14ac:dyDescent="0.25">
      <c r="A72" t="s">
        <v>65</v>
      </c>
      <c r="C72">
        <f>C67-C70</f>
        <v>-2.1438975313652291E-2</v>
      </c>
      <c r="D72">
        <f t="shared" ref="D72:I72" si="21">D67-D70</f>
        <v>-3.124932199788957E-2</v>
      </c>
      <c r="E72">
        <f t="shared" si="21"/>
        <v>3.424131459258184E-3</v>
      </c>
      <c r="F72">
        <f t="shared" si="21"/>
        <v>9.5954509545416386E-3</v>
      </c>
      <c r="G72">
        <f t="shared" si="21"/>
        <v>4.3350186690064435E-4</v>
      </c>
      <c r="H72">
        <f t="shared" si="21"/>
        <v>7.5458078979880952E-3</v>
      </c>
      <c r="I72">
        <f t="shared" si="21"/>
        <v>4.3990840584362603E-3</v>
      </c>
      <c r="K72">
        <f t="shared" ref="K72" si="22">AVERAGE(C72:I72)</f>
        <v>-3.8986172963452908E-3</v>
      </c>
      <c r="L72">
        <f t="shared" ref="L72" si="23">STDEV(C72:I72)</f>
        <v>1.5864171932324252E-2</v>
      </c>
      <c r="N72">
        <f t="shared" ref="N72:N73" si="24">N67-N70</f>
        <v>8.1088943112176751E-3</v>
      </c>
      <c r="P72">
        <f t="shared" ref="P72:P73" si="25">(N72-K72)/L72</f>
        <v>0.7568949491209751</v>
      </c>
    </row>
    <row r="73" spans="1:16" x14ac:dyDescent="0.25">
      <c r="A73" t="s">
        <v>69</v>
      </c>
      <c r="C73">
        <f>(C67-(B18+C18)/(B4+C4)*C70)/(1-(B18+C18)/(B4+C4))</f>
        <v>3.5782952994747604E-2</v>
      </c>
      <c r="D73">
        <f t="shared" ref="D73:I73" si="26">(D67-(C18+D18)/(C4+D4)*D70)/(1-(C18+D18)/(C4+D4))</f>
        <v>2.2847822380409416E-2</v>
      </c>
      <c r="E73">
        <f t="shared" si="26"/>
        <v>4.6391971132287241E-2</v>
      </c>
      <c r="F73">
        <f t="shared" si="26"/>
        <v>4.9369165554328319E-2</v>
      </c>
      <c r="G73">
        <f t="shared" si="26"/>
        <v>4.0269916783505062E-2</v>
      </c>
      <c r="H73">
        <f t="shared" si="26"/>
        <v>4.2644289389519106E-2</v>
      </c>
      <c r="I73">
        <f t="shared" si="26"/>
        <v>3.737375513250616E-2</v>
      </c>
      <c r="K73">
        <f t="shared" ref="K73" si="27">AVERAGE(C73:I73)</f>
        <v>3.9239981909614703E-2</v>
      </c>
      <c r="L73">
        <f t="shared" ref="L73" si="28">STDEV(C73:I73)</f>
        <v>8.6654306658169398E-3</v>
      </c>
      <c r="N73">
        <f t="shared" si="24"/>
        <v>3.2652725977816946E-2</v>
      </c>
      <c r="P73">
        <f t="shared" si="25"/>
        <v>-0.76017640505542472</v>
      </c>
    </row>
    <row r="75" spans="1:16" x14ac:dyDescent="0.25">
      <c r="A75" t="s">
        <v>66</v>
      </c>
      <c r="C75">
        <f>C61/C49</f>
        <v>6.0516044061302683</v>
      </c>
      <c r="D75">
        <f t="shared" ref="D75:I75" si="29">D61/D49</f>
        <v>5.0085300303809301</v>
      </c>
      <c r="E75">
        <f t="shared" si="29"/>
        <v>11.746585143749186</v>
      </c>
      <c r="F75">
        <f t="shared" si="29"/>
        <v>13.459706713305529</v>
      </c>
      <c r="G75">
        <f t="shared" si="29"/>
        <v>9.1604421175101809</v>
      </c>
      <c r="H75">
        <f t="shared" si="29"/>
        <v>8.87469055758576</v>
      </c>
      <c r="I75">
        <f t="shared" si="29"/>
        <v>7.6734018264840183</v>
      </c>
    </row>
    <row r="77" spans="1:16" x14ac:dyDescent="0.25">
      <c r="A77" t="s">
        <v>68</v>
      </c>
      <c r="C77" s="1">
        <f>(0.5*(B18+C18))/((1-(1+C75)^(-10))/C70)</f>
        <v>8352.0000274733175</v>
      </c>
      <c r="D77" s="1">
        <f>(0.5*(C18+D18))/((1-(1+D75)^(-10))/D70)</f>
        <v>8558.0001395371764</v>
      </c>
      <c r="E77" s="1">
        <f>(0.5*(D18+E18))/((1-(1+E75)^(-10))/E70)</f>
        <v>7687.000000067892</v>
      </c>
      <c r="F77" s="1">
        <f>(0.5*(E18+F18))/((1-(1+F75)^(-10))/F70)</f>
        <v>7433.0000000186019</v>
      </c>
      <c r="G77" s="1">
        <f>(0.5*(F18+G18))/((1-(1+G75)^(-10))/G70)</f>
        <v>8595.0000007330273</v>
      </c>
      <c r="H77" s="1">
        <f>(0.5*(G18+H18))/((1-(1+H75)^(-10))/H70)</f>
        <v>8483.0000009623091</v>
      </c>
      <c r="I77" s="1">
        <f>(0.5*(H18+I18))/((1-(1+I75)^(-10))/I70)</f>
        <v>8760.0000036358779</v>
      </c>
    </row>
    <row r="78" spans="1:16" x14ac:dyDescent="0.25">
      <c r="A78" t="s">
        <v>67</v>
      </c>
      <c r="C78">
        <f>(C52-C49)/C77</f>
        <v>6.4752154959416126</v>
      </c>
      <c r="D78">
        <f>(D52-D49)/D77</f>
        <v>5.8972889900805034</v>
      </c>
      <c r="E78">
        <f>(E52-E49)/E77</f>
        <v>13.693508520758465</v>
      </c>
      <c r="F78">
        <f>(F52-F49)/F77</f>
        <v>15.664065653129102</v>
      </c>
      <c r="G78">
        <f>(G52-G49)/G77</f>
        <v>10.225363582606693</v>
      </c>
      <c r="H78">
        <f>(H52-H49)/H77</f>
        <v>9.3637863952598313</v>
      </c>
      <c r="I78">
        <f>(I52-I49)/I77</f>
        <v>7.9248858414595986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2018-02-27T12:44:11Z</dcterms:created>
  <dcterms:modified xsi:type="dcterms:W3CDTF">2018-02-27T13:25:49Z</dcterms:modified>
</cp:coreProperties>
</file>