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moss\Dropbox (UFL)\AEB4138\"/>
    </mc:Choice>
  </mc:AlternateContent>
  <bookViews>
    <workbookView xWindow="0" yWindow="0" windowWidth="21645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1" l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R34" i="1"/>
  <c r="Q34" i="1"/>
  <c r="P34" i="1"/>
  <c r="O34" i="1"/>
  <c r="R33" i="1"/>
  <c r="Q33" i="1"/>
  <c r="P33" i="1"/>
  <c r="O33" i="1"/>
  <c r="R32" i="1"/>
  <c r="Q32" i="1"/>
  <c r="P32" i="1"/>
  <c r="O32" i="1"/>
  <c r="R8" i="1" l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O5" i="1"/>
  <c r="R4" i="1"/>
  <c r="Q4" i="1"/>
  <c r="P4" i="1"/>
  <c r="O4" i="1"/>
  <c r="R3" i="1"/>
  <c r="Q3" i="1"/>
  <c r="P3" i="1"/>
  <c r="O3" i="1"/>
  <c r="R2" i="1"/>
  <c r="Q2" i="1"/>
  <c r="P2" i="1"/>
  <c r="O2" i="1"/>
  <c r="H32" i="1"/>
  <c r="H33" i="1" s="1"/>
  <c r="H34" i="1" s="1"/>
  <c r="H35" i="1" s="1"/>
  <c r="H36" i="1" s="1"/>
  <c r="H37" i="1" s="1"/>
  <c r="F37" i="1"/>
  <c r="F36" i="1"/>
  <c r="F35" i="1"/>
  <c r="F34" i="1"/>
  <c r="F33" i="1"/>
  <c r="F32" i="1"/>
  <c r="H31" i="1"/>
  <c r="F31" i="1"/>
  <c r="D33" i="1"/>
  <c r="D34" i="1" s="1"/>
  <c r="E32" i="1"/>
  <c r="D32" i="1"/>
  <c r="E31" i="1"/>
  <c r="A18" i="1"/>
  <c r="K21" i="1"/>
  <c r="H22" i="1"/>
  <c r="H21" i="1"/>
  <c r="E22" i="1"/>
  <c r="F21" i="1"/>
  <c r="E21" i="1"/>
  <c r="J21" i="1"/>
  <c r="C5" i="1"/>
  <c r="K10" i="1"/>
  <c r="J10" i="1"/>
  <c r="F10" i="1"/>
  <c r="E11" i="1" s="1"/>
  <c r="E10" i="1"/>
  <c r="C4" i="1"/>
  <c r="C12" i="1"/>
  <c r="C13" i="1" s="1"/>
  <c r="C14" i="1" s="1"/>
  <c r="C15" i="1" s="1"/>
  <c r="C16" i="1" s="1"/>
  <c r="C11" i="1"/>
  <c r="B16" i="1"/>
  <c r="B15" i="1"/>
  <c r="B14" i="1"/>
  <c r="B13" i="1"/>
  <c r="B12" i="1"/>
  <c r="B11" i="1"/>
  <c r="B10" i="1"/>
  <c r="C10" i="1"/>
  <c r="C3" i="1"/>
  <c r="E34" i="1" l="1"/>
  <c r="D35" i="1"/>
  <c r="E33" i="1"/>
  <c r="F22" i="1"/>
  <c r="E23" i="1" s="1"/>
  <c r="F11" i="1"/>
  <c r="H10" i="1"/>
  <c r="J11" i="1" s="1"/>
  <c r="K11" i="1" s="1"/>
  <c r="D36" i="1" l="1"/>
  <c r="E35" i="1"/>
  <c r="F23" i="1"/>
  <c r="J22" i="1"/>
  <c r="K22" i="1" s="1"/>
  <c r="H11" i="1"/>
  <c r="E12" i="1"/>
  <c r="F12" i="1" s="1"/>
  <c r="E24" i="1" l="1"/>
  <c r="H23" i="1"/>
  <c r="D37" i="1"/>
  <c r="E36" i="1"/>
  <c r="F24" i="1"/>
  <c r="J24" i="1"/>
  <c r="J23" i="1"/>
  <c r="K23" i="1" s="1"/>
  <c r="K24" i="1" s="1"/>
  <c r="H12" i="1"/>
  <c r="E13" i="1"/>
  <c r="F13" i="1" s="1"/>
  <c r="J12" i="1"/>
  <c r="K12" i="1" s="1"/>
  <c r="E25" i="1" l="1"/>
  <c r="H24" i="1"/>
  <c r="E37" i="1"/>
  <c r="F25" i="1"/>
  <c r="E14" i="1"/>
  <c r="H13" i="1"/>
  <c r="F14" i="1"/>
  <c r="J13" i="1"/>
  <c r="K13" i="1" s="1"/>
  <c r="E26" i="1" l="1"/>
  <c r="H25" i="1"/>
  <c r="F26" i="1"/>
  <c r="J25" i="1"/>
  <c r="K25" i="1" s="1"/>
  <c r="H14" i="1"/>
  <c r="E15" i="1"/>
  <c r="F15" i="1" s="1"/>
  <c r="J14" i="1"/>
  <c r="K14" i="1" s="1"/>
  <c r="E27" i="1" l="1"/>
  <c r="H26" i="1"/>
  <c r="F27" i="1"/>
  <c r="J26" i="1"/>
  <c r="K26" i="1" s="1"/>
  <c r="E16" i="1"/>
  <c r="F16" i="1" s="1"/>
  <c r="H15" i="1"/>
  <c r="J15" i="1"/>
  <c r="J16" i="1" s="1"/>
  <c r="J27" i="1" l="1"/>
  <c r="K27" i="1" s="1"/>
  <c r="K15" i="1"/>
  <c r="K16" i="1" s="1"/>
</calcChain>
</file>

<file path=xl/sharedStrings.xml><?xml version="1.0" encoding="utf-8"?>
<sst xmlns="http://schemas.openxmlformats.org/spreadsheetml/2006/main" count="43" uniqueCount="16">
  <si>
    <t>Straight Line</t>
  </si>
  <si>
    <t>Cotton Stripper</t>
  </si>
  <si>
    <t>Useful Live</t>
  </si>
  <si>
    <t>Years</t>
  </si>
  <si>
    <t>Annual (Straight Line) Rate</t>
  </si>
  <si>
    <t>Depreciation</t>
  </si>
  <si>
    <t>Double Declining Balance</t>
  </si>
  <si>
    <t>Remaining</t>
  </si>
  <si>
    <t>Value</t>
  </si>
  <si>
    <t>DDB</t>
  </si>
  <si>
    <t>Double Decling Balance</t>
  </si>
  <si>
    <t>175 % Declining Balance</t>
  </si>
  <si>
    <t>Rate</t>
  </si>
  <si>
    <t>Year</t>
  </si>
  <si>
    <t>SL</t>
  </si>
  <si>
    <t>SYD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</si>
</sst>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Annual Depreciation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Sheet1!$O$1</c:f>
              <c:strCache>
                <c:ptCount val="1"/>
                <c:pt idx="0">
                  <c:v>SL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Sheet1!$N$2:$N$8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Sheet1!$O$2:$O$8</c:f>
              <c:numCache>
                <c:formatCode>#,##0</c:formatCode>
                <c:ptCount val="7"/>
                <c:pt idx="0">
                  <c:v>107142.85714285713</c:v>
                </c:pt>
                <c:pt idx="1">
                  <c:v>107142.85714285713</c:v>
                </c:pt>
                <c:pt idx="2">
                  <c:v>107142.85714285713</c:v>
                </c:pt>
                <c:pt idx="3">
                  <c:v>107142.85714285713</c:v>
                </c:pt>
                <c:pt idx="4">
                  <c:v>107142.85714285713</c:v>
                </c:pt>
                <c:pt idx="5">
                  <c:v>107142.85714285713</c:v>
                </c:pt>
                <c:pt idx="6">
                  <c:v>107142.85714285713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C6-4B37-88CB-52CD202FC81A}"/>
            </c:ext>
          </c:extLst>
        </c:ser>
        <c:ser>
          <c:idx val="1"/>
          <c:order val="1"/>
          <c:tx>
            <c:strRef>
              <c:f>Sheet1!$P$1</c:f>
              <c:strCache>
                <c:ptCount val="1"/>
                <c:pt idx="0">
                  <c:v>DDB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Sheet1!$N$2:$N$8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Sheet1!$P$2:$P$8</c:f>
              <c:numCache>
                <c:formatCode>#,##0</c:formatCode>
                <c:ptCount val="7"/>
                <c:pt idx="0">
                  <c:v>214285.71428571426</c:v>
                </c:pt>
                <c:pt idx="1">
                  <c:v>153061.22448979589</c:v>
                </c:pt>
                <c:pt idx="2">
                  <c:v>109329.44606413995</c:v>
                </c:pt>
                <c:pt idx="3">
                  <c:v>78092.46147438568</c:v>
                </c:pt>
                <c:pt idx="4">
                  <c:v>65077.051228654724</c:v>
                </c:pt>
                <c:pt idx="5">
                  <c:v>65077.051228654724</c:v>
                </c:pt>
                <c:pt idx="6">
                  <c:v>65077.051228654724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C6-4B37-88CB-52CD202FC81A}"/>
            </c:ext>
          </c:extLst>
        </c:ser>
        <c:ser>
          <c:idx val="2"/>
          <c:order val="2"/>
          <c:tx>
            <c:strRef>
              <c:f>Sheet1!$Q$1</c:f>
              <c:strCache>
                <c:ptCount val="1"/>
                <c:pt idx="0">
                  <c:v>175%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Sheet1!$N$2:$N$8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Sheet1!$Q$2:$Q$8</c:f>
              <c:numCache>
                <c:formatCode>#,##0</c:formatCode>
                <c:ptCount val="7"/>
                <c:pt idx="0">
                  <c:v>187500</c:v>
                </c:pt>
                <c:pt idx="1">
                  <c:v>140625</c:v>
                </c:pt>
                <c:pt idx="2">
                  <c:v>105468.75</c:v>
                </c:pt>
                <c:pt idx="3">
                  <c:v>79101.5625</c:v>
                </c:pt>
                <c:pt idx="4">
                  <c:v>79101.5625</c:v>
                </c:pt>
                <c:pt idx="5">
                  <c:v>79101.5625</c:v>
                </c:pt>
                <c:pt idx="6">
                  <c:v>79101.5625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C6-4B37-88CB-52CD202FC81A}"/>
            </c:ext>
          </c:extLst>
        </c:ser>
        <c:ser>
          <c:idx val="3"/>
          <c:order val="3"/>
          <c:tx>
            <c:strRef>
              <c:f>Sheet1!$R$1</c:f>
              <c:strCache>
                <c:ptCount val="1"/>
                <c:pt idx="0">
                  <c:v>SYD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Sheet1!$N$2:$N$8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Sheet1!$R$2:$R$8</c:f>
              <c:numCache>
                <c:formatCode>#,##0</c:formatCode>
                <c:ptCount val="7"/>
                <c:pt idx="0">
                  <c:v>187500</c:v>
                </c:pt>
                <c:pt idx="1">
                  <c:v>160714.28571428571</c:v>
                </c:pt>
                <c:pt idx="2">
                  <c:v>133928.57142857142</c:v>
                </c:pt>
                <c:pt idx="3">
                  <c:v>107142.85714285713</c:v>
                </c:pt>
                <c:pt idx="4">
                  <c:v>80357.142857142855</c:v>
                </c:pt>
                <c:pt idx="5">
                  <c:v>53571.428571428565</c:v>
                </c:pt>
                <c:pt idx="6">
                  <c:v>26785.714285714283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C6-4B37-88CB-52CD202FC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688768"/>
        <c:axId val="328689424"/>
      </c:scatterChart>
      <c:valAx>
        <c:axId val="3286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8689424"/>
        <c:crosses val="autoZero"/>
        <c:crossBetween val="midCat"/>
      </c:valAx>
      <c:valAx>
        <c:axId val="32868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8688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Sheet1!$O$31</c:f>
              <c:strCache>
                <c:ptCount val="1"/>
                <c:pt idx="0">
                  <c:v>SL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Sheet1!$N$32:$N$38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Sheet1!$O$32:$O$38</c:f>
              <c:numCache>
                <c:formatCode>#,##0</c:formatCode>
                <c:ptCount val="7"/>
                <c:pt idx="0">
                  <c:v>642857.14285714284</c:v>
                </c:pt>
                <c:pt idx="1">
                  <c:v>535714.28571428568</c:v>
                </c:pt>
                <c:pt idx="2">
                  <c:v>428571.42857142852</c:v>
                </c:pt>
                <c:pt idx="3">
                  <c:v>321428.57142857136</c:v>
                </c:pt>
                <c:pt idx="4">
                  <c:v>214285.71428571423</c:v>
                </c:pt>
                <c:pt idx="5">
                  <c:v>107142.8571428571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5E-41E0-B1B7-CE6130A31CA7}"/>
            </c:ext>
          </c:extLst>
        </c:ser>
        <c:ser>
          <c:idx val="1"/>
          <c:order val="1"/>
          <c:tx>
            <c:strRef>
              <c:f>Sheet1!$P$31</c:f>
              <c:strCache>
                <c:ptCount val="1"/>
                <c:pt idx="0">
                  <c:v>DDB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Sheet1!$N$32:$N$38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Sheet1!$P$32:$P$38</c:f>
              <c:numCache>
                <c:formatCode>#,##0</c:formatCode>
                <c:ptCount val="7"/>
                <c:pt idx="0">
                  <c:v>535714.28571428568</c:v>
                </c:pt>
                <c:pt idx="1">
                  <c:v>382653.06122448982</c:v>
                </c:pt>
                <c:pt idx="2">
                  <c:v>273323.61516034987</c:v>
                </c:pt>
                <c:pt idx="3">
                  <c:v>195231.15368596418</c:v>
                </c:pt>
                <c:pt idx="4">
                  <c:v>130154.10245730946</c:v>
                </c:pt>
                <c:pt idx="5">
                  <c:v>65077.051228654738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5E-41E0-B1B7-CE6130A31CA7}"/>
            </c:ext>
          </c:extLst>
        </c:ser>
        <c:ser>
          <c:idx val="2"/>
          <c:order val="2"/>
          <c:tx>
            <c:strRef>
              <c:f>Sheet1!$Q$31</c:f>
              <c:strCache>
                <c:ptCount val="1"/>
                <c:pt idx="0">
                  <c:v>175%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Sheet1!$N$32:$N$38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Sheet1!$Q$32:$Q$38</c:f>
              <c:numCache>
                <c:formatCode>#,##0</c:formatCode>
                <c:ptCount val="7"/>
                <c:pt idx="0">
                  <c:v>562500</c:v>
                </c:pt>
                <c:pt idx="1">
                  <c:v>421875</c:v>
                </c:pt>
                <c:pt idx="2">
                  <c:v>316406.25</c:v>
                </c:pt>
                <c:pt idx="3">
                  <c:v>237304.6875</c:v>
                </c:pt>
                <c:pt idx="4">
                  <c:v>158203.125</c:v>
                </c:pt>
                <c:pt idx="5">
                  <c:v>79101.5625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5E-41E0-B1B7-CE6130A31CA7}"/>
            </c:ext>
          </c:extLst>
        </c:ser>
        <c:ser>
          <c:idx val="3"/>
          <c:order val="3"/>
          <c:tx>
            <c:strRef>
              <c:f>Sheet1!$R$31</c:f>
              <c:strCache>
                <c:ptCount val="1"/>
                <c:pt idx="0">
                  <c:v>SYD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Sheet1!$N$32:$N$38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Sheet1!$R$32:$R$38</c:f>
              <c:numCache>
                <c:formatCode>#,##0</c:formatCode>
                <c:ptCount val="7"/>
                <c:pt idx="0">
                  <c:v>562500</c:v>
                </c:pt>
                <c:pt idx="1">
                  <c:v>401785.71428571432</c:v>
                </c:pt>
                <c:pt idx="2">
                  <c:v>267857.1428571429</c:v>
                </c:pt>
                <c:pt idx="3">
                  <c:v>160714.28571428577</c:v>
                </c:pt>
                <c:pt idx="4">
                  <c:v>80357.142857142913</c:v>
                </c:pt>
                <c:pt idx="5">
                  <c:v>26785.714285714348</c:v>
                </c:pt>
                <c:pt idx="6">
                  <c:v>6.5483618527650833E-11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5E-41E0-B1B7-CE6130A31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191152"/>
        <c:axId val="458191480"/>
      </c:scatterChart>
      <c:valAx>
        <c:axId val="45819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8191480"/>
        <c:crosses val="autoZero"/>
        <c:crossBetween val="midCat"/>
      </c:valAx>
      <c:valAx>
        <c:axId val="45819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8191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14286</xdr:colOff>
      <xdr:row>8</xdr:row>
      <xdr:rowOff>180974</xdr:rowOff>
    </xdr:from>
    <xdr:to>
      <xdr:col>22</xdr:col>
      <xdr:colOff>133349</xdr:colOff>
      <xdr:row>27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547686</xdr:colOff>
      <xdr:row>39</xdr:row>
      <xdr:rowOff>123825</xdr:rowOff>
    </xdr:from>
    <xdr:to>
      <xdr:col>22</xdr:col>
      <xdr:colOff>304799</xdr:colOff>
      <xdr:row>58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E30" workbookViewId="0">
      <selection activeCell="N31" sqref="N31:R38"/>
    </sheetView>
  </sheetViews>
  <sheetFormatPr defaultRowHeight="15" x14ac:dyDescent="0.25"/>
  <cols>
    <col min="2" max="2" width="15.140625" customWidth="1"/>
    <col min="3" max="3" width="12" bestFit="1" customWidth="1"/>
    <col min="5" max="5" width="12.42578125" bestFit="1" customWidth="1"/>
    <col min="6" max="6" width="12" bestFit="1" customWidth="1"/>
    <col min="7" max="7" width="3.28515625" customWidth="1"/>
    <col min="8" max="8" width="12" bestFit="1" customWidth="1"/>
    <col min="9" max="9" width="3.42578125" customWidth="1"/>
    <col min="10" max="10" width="12.42578125" bestFit="1" customWidth="1"/>
    <col min="11" max="11" width="10.42578125" bestFit="1" customWidth="1"/>
  </cols>
  <sheetData>
    <row r="1" spans="1:18" x14ac:dyDescent="0.25">
      <c r="A1" t="s">
        <v>1</v>
      </c>
      <c r="C1">
        <v>750000</v>
      </c>
      <c r="N1" s="2" t="s">
        <v>13</v>
      </c>
      <c r="O1" s="2" t="s">
        <v>14</v>
      </c>
      <c r="P1" s="2" t="s">
        <v>9</v>
      </c>
      <c r="Q1" s="5">
        <v>1.75</v>
      </c>
      <c r="R1" s="2" t="s">
        <v>15</v>
      </c>
    </row>
    <row r="2" spans="1:18" x14ac:dyDescent="0.25">
      <c r="A2" t="s">
        <v>2</v>
      </c>
      <c r="C2">
        <v>7</v>
      </c>
      <c r="D2" t="s">
        <v>3</v>
      </c>
      <c r="N2">
        <v>1</v>
      </c>
      <c r="O2" s="1">
        <f>B10</f>
        <v>107142.85714285713</v>
      </c>
      <c r="P2" s="1">
        <f>J10</f>
        <v>214285.71428571426</v>
      </c>
      <c r="Q2" s="1">
        <f>J21</f>
        <v>187500</v>
      </c>
      <c r="R2" s="1">
        <f>F31</f>
        <v>187500</v>
      </c>
    </row>
    <row r="3" spans="1:18" x14ac:dyDescent="0.25">
      <c r="A3" t="s">
        <v>4</v>
      </c>
      <c r="C3">
        <f>1/C2</f>
        <v>0.14285714285714285</v>
      </c>
      <c r="N3">
        <v>2</v>
      </c>
      <c r="O3" s="1">
        <f t="shared" ref="O3:O8" si="0">B11</f>
        <v>107142.85714285713</v>
      </c>
      <c r="P3" s="1">
        <f t="shared" ref="P3:P8" si="1">J11</f>
        <v>153061.22448979589</v>
      </c>
      <c r="Q3" s="1">
        <f t="shared" ref="Q3:Q8" si="2">J22</f>
        <v>140625</v>
      </c>
      <c r="R3" s="1">
        <f t="shared" ref="R3:R8" si="3">F32</f>
        <v>160714.28571428571</v>
      </c>
    </row>
    <row r="4" spans="1:18" x14ac:dyDescent="0.25">
      <c r="A4" t="s">
        <v>6</v>
      </c>
      <c r="C4">
        <f>C3*2</f>
        <v>0.2857142857142857</v>
      </c>
      <c r="N4">
        <v>3</v>
      </c>
      <c r="O4" s="1">
        <f t="shared" si="0"/>
        <v>107142.85714285713</v>
      </c>
      <c r="P4" s="1">
        <f t="shared" si="1"/>
        <v>109329.44606413995</v>
      </c>
      <c r="Q4" s="1">
        <f t="shared" si="2"/>
        <v>105468.75</v>
      </c>
      <c r="R4" s="1">
        <f t="shared" si="3"/>
        <v>133928.57142857142</v>
      </c>
    </row>
    <row r="5" spans="1:18" x14ac:dyDescent="0.25">
      <c r="A5" t="s">
        <v>11</v>
      </c>
      <c r="C5">
        <f>C3*1.75</f>
        <v>0.25</v>
      </c>
      <c r="N5">
        <v>4</v>
      </c>
      <c r="O5" s="1">
        <f t="shared" si="0"/>
        <v>107142.85714285713</v>
      </c>
      <c r="P5" s="1">
        <f t="shared" si="1"/>
        <v>78092.46147438568</v>
      </c>
      <c r="Q5" s="1">
        <f t="shared" si="2"/>
        <v>79101.5625</v>
      </c>
      <c r="R5" s="1">
        <f t="shared" si="3"/>
        <v>107142.85714285713</v>
      </c>
    </row>
    <row r="6" spans="1:18" x14ac:dyDescent="0.25">
      <c r="N6">
        <v>5</v>
      </c>
      <c r="O6" s="1">
        <f t="shared" si="0"/>
        <v>107142.85714285713</v>
      </c>
      <c r="P6" s="1">
        <f t="shared" si="1"/>
        <v>65077.051228654724</v>
      </c>
      <c r="Q6" s="1">
        <f t="shared" si="2"/>
        <v>79101.5625</v>
      </c>
      <c r="R6" s="1">
        <f t="shared" si="3"/>
        <v>80357.142857142855</v>
      </c>
    </row>
    <row r="7" spans="1:18" x14ac:dyDescent="0.25">
      <c r="B7" s="6" t="s">
        <v>0</v>
      </c>
      <c r="C7" s="6"/>
      <c r="E7" s="6" t="s">
        <v>10</v>
      </c>
      <c r="F7" s="6"/>
      <c r="G7" s="6"/>
      <c r="H7" s="6"/>
      <c r="I7" s="6"/>
      <c r="J7" s="6"/>
      <c r="K7" s="6"/>
      <c r="N7">
        <v>6</v>
      </c>
      <c r="O7" s="1">
        <f t="shared" si="0"/>
        <v>107142.85714285713</v>
      </c>
      <c r="P7" s="1">
        <f t="shared" si="1"/>
        <v>65077.051228654724</v>
      </c>
      <c r="Q7" s="1">
        <f t="shared" si="2"/>
        <v>79101.5625</v>
      </c>
      <c r="R7" s="1">
        <f t="shared" si="3"/>
        <v>53571.428571428565</v>
      </c>
    </row>
    <row r="8" spans="1:18" x14ac:dyDescent="0.25">
      <c r="B8" s="2"/>
      <c r="C8" s="2" t="s">
        <v>7</v>
      </c>
      <c r="D8" s="2"/>
      <c r="E8" s="2"/>
      <c r="F8" s="2" t="s">
        <v>7</v>
      </c>
      <c r="G8" s="2"/>
      <c r="H8" s="2" t="s">
        <v>7</v>
      </c>
      <c r="I8" s="2"/>
      <c r="J8" s="2" t="s">
        <v>9</v>
      </c>
      <c r="K8" s="2" t="s">
        <v>7</v>
      </c>
      <c r="N8">
        <v>7</v>
      </c>
      <c r="O8" s="1">
        <f t="shared" si="0"/>
        <v>107142.85714285713</v>
      </c>
      <c r="P8" s="1">
        <f t="shared" si="1"/>
        <v>65077.051228654724</v>
      </c>
      <c r="Q8" s="1">
        <f t="shared" si="2"/>
        <v>79101.5625</v>
      </c>
      <c r="R8" s="1">
        <f t="shared" si="3"/>
        <v>26785.714285714283</v>
      </c>
    </row>
    <row r="9" spans="1:18" x14ac:dyDescent="0.25">
      <c r="B9" s="2" t="s">
        <v>5</v>
      </c>
      <c r="C9" s="2" t="s">
        <v>8</v>
      </c>
      <c r="D9" s="2"/>
      <c r="E9" s="2" t="s">
        <v>5</v>
      </c>
      <c r="F9" s="2" t="s">
        <v>8</v>
      </c>
      <c r="G9" s="2"/>
      <c r="H9" s="2" t="s">
        <v>0</v>
      </c>
      <c r="I9" s="2"/>
      <c r="J9" s="2" t="s">
        <v>5</v>
      </c>
      <c r="K9" s="2" t="s">
        <v>8</v>
      </c>
    </row>
    <row r="10" spans="1:18" x14ac:dyDescent="0.25">
      <c r="A10">
        <v>1</v>
      </c>
      <c r="B10" s="1">
        <f>$C$1*$C$3</f>
        <v>107142.85714285713</v>
      </c>
      <c r="C10" s="1">
        <f>C1-B10</f>
        <v>642857.14285714284</v>
      </c>
      <c r="E10" s="1">
        <f>C1*C4</f>
        <v>214285.71428571426</v>
      </c>
      <c r="F10" s="1">
        <f>C1-E10</f>
        <v>535714.28571428568</v>
      </c>
      <c r="H10" s="1">
        <f>F10/($C$2-$A10)</f>
        <v>89285.714285714275</v>
      </c>
      <c r="J10" s="1">
        <f>E10</f>
        <v>214285.71428571426</v>
      </c>
      <c r="K10" s="1">
        <f>C1-J10</f>
        <v>535714.28571428568</v>
      </c>
    </row>
    <row r="11" spans="1:18" x14ac:dyDescent="0.25">
      <c r="A11">
        <v>2</v>
      </c>
      <c r="B11" s="1">
        <f t="shared" ref="B11:B16" si="4">$C$1*$C$3</f>
        <v>107142.85714285713</v>
      </c>
      <c r="C11" s="1">
        <f>C10-B11</f>
        <v>535714.28571428568</v>
      </c>
      <c r="E11" s="1">
        <f>F10*$C$4</f>
        <v>153061.22448979589</v>
      </c>
      <c r="F11" s="1">
        <f>F10-E11</f>
        <v>382653.06122448982</v>
      </c>
      <c r="H11" s="1">
        <f>F11/($C$2-$A11)</f>
        <v>76530.612244897959</v>
      </c>
      <c r="J11" s="1">
        <f>IF(H10&lt;=E11,E11,H10)</f>
        <v>153061.22448979589</v>
      </c>
      <c r="K11" s="1">
        <f>K10-J11</f>
        <v>382653.06122448982</v>
      </c>
    </row>
    <row r="12" spans="1:18" x14ac:dyDescent="0.25">
      <c r="A12">
        <v>3</v>
      </c>
      <c r="B12" s="1">
        <f t="shared" si="4"/>
        <v>107142.85714285713</v>
      </c>
      <c r="C12" s="1">
        <f t="shared" ref="C12:C16" si="5">C11-B12</f>
        <v>428571.42857142852</v>
      </c>
      <c r="E12" s="1">
        <f t="shared" ref="E12:E16" si="6">F11*$C$4</f>
        <v>109329.44606413995</v>
      </c>
      <c r="F12" s="1">
        <f t="shared" ref="F12:F16" si="7">F11-E12</f>
        <v>273323.61516034987</v>
      </c>
      <c r="H12" s="1">
        <f t="shared" ref="H12:H15" si="8">F12/($C$2-$A12)</f>
        <v>68330.903790087468</v>
      </c>
      <c r="J12" s="1">
        <f t="shared" ref="J12:J13" si="9">IF(H11&lt;=E12,E12,H11)</f>
        <v>109329.44606413995</v>
      </c>
      <c r="K12" s="1">
        <f t="shared" ref="K12:K16" si="10">K11-J12</f>
        <v>273323.61516034987</v>
      </c>
    </row>
    <row r="13" spans="1:18" x14ac:dyDescent="0.25">
      <c r="A13">
        <v>4</v>
      </c>
      <c r="B13" s="1">
        <f t="shared" si="4"/>
        <v>107142.85714285713</v>
      </c>
      <c r="C13" s="1">
        <f t="shared" si="5"/>
        <v>321428.57142857136</v>
      </c>
      <c r="E13" s="1">
        <f t="shared" si="6"/>
        <v>78092.46147438568</v>
      </c>
      <c r="F13" s="1">
        <f t="shared" si="7"/>
        <v>195231.15368596418</v>
      </c>
      <c r="H13" s="1">
        <f t="shared" si="8"/>
        <v>65077.051228654724</v>
      </c>
      <c r="J13" s="1">
        <f t="shared" si="9"/>
        <v>78092.46147438568</v>
      </c>
      <c r="K13" s="1">
        <f t="shared" si="10"/>
        <v>195231.15368596418</v>
      </c>
    </row>
    <row r="14" spans="1:18" x14ac:dyDescent="0.25">
      <c r="A14">
        <v>5</v>
      </c>
      <c r="B14" s="1">
        <f t="shared" si="4"/>
        <v>107142.85714285713</v>
      </c>
      <c r="C14" s="1">
        <f t="shared" si="5"/>
        <v>214285.71428571423</v>
      </c>
      <c r="E14" s="1">
        <f t="shared" si="6"/>
        <v>55780.329624561193</v>
      </c>
      <c r="F14" s="1">
        <f t="shared" si="7"/>
        <v>139450.82406140299</v>
      </c>
      <c r="H14" s="1">
        <f t="shared" si="8"/>
        <v>69725.412030701496</v>
      </c>
      <c r="J14" s="1">
        <f>IF(H13&lt;=E14,E14,IF(H13&lt;=J13,H13,J13))</f>
        <v>65077.051228654724</v>
      </c>
      <c r="K14" s="1">
        <f t="shared" si="10"/>
        <v>130154.10245730946</v>
      </c>
    </row>
    <row r="15" spans="1:18" x14ac:dyDescent="0.25">
      <c r="A15">
        <v>6</v>
      </c>
      <c r="B15" s="1">
        <f t="shared" si="4"/>
        <v>107142.85714285713</v>
      </c>
      <c r="C15" s="1">
        <f t="shared" si="5"/>
        <v>107142.8571428571</v>
      </c>
      <c r="E15" s="1">
        <f t="shared" si="6"/>
        <v>39843.092588972278</v>
      </c>
      <c r="F15" s="1">
        <f t="shared" si="7"/>
        <v>99607.731472430722</v>
      </c>
      <c r="H15" s="1">
        <f t="shared" si="8"/>
        <v>99607.731472430722</v>
      </c>
      <c r="J15" s="1">
        <f t="shared" ref="J15:J16" si="11">IF(H14&lt;=E15,E15,IF(H14&lt;=J14,H14,J14))</f>
        <v>65077.051228654724</v>
      </c>
      <c r="K15" s="1">
        <f t="shared" si="10"/>
        <v>65077.051228654738</v>
      </c>
    </row>
    <row r="16" spans="1:18" x14ac:dyDescent="0.25">
      <c r="A16">
        <v>7</v>
      </c>
      <c r="B16" s="1">
        <f t="shared" si="4"/>
        <v>107142.85714285713</v>
      </c>
      <c r="C16" s="1">
        <f t="shared" si="5"/>
        <v>0</v>
      </c>
      <c r="E16" s="1">
        <f t="shared" si="6"/>
        <v>28459.35184926592</v>
      </c>
      <c r="F16" s="1">
        <f t="shared" si="7"/>
        <v>71148.379623164801</v>
      </c>
      <c r="J16" s="1">
        <f t="shared" si="11"/>
        <v>65077.051228654724</v>
      </c>
      <c r="K16" s="1">
        <f t="shared" si="10"/>
        <v>0</v>
      </c>
    </row>
    <row r="18" spans="1:18" x14ac:dyDescent="0.25">
      <c r="A18">
        <f>SUM(A10:A16)</f>
        <v>28</v>
      </c>
      <c r="E18" s="6" t="s">
        <v>11</v>
      </c>
      <c r="F18" s="6"/>
      <c r="G18" s="6"/>
      <c r="H18" s="6"/>
      <c r="I18" s="6"/>
      <c r="J18" s="6"/>
      <c r="K18" s="6"/>
    </row>
    <row r="19" spans="1:18" x14ac:dyDescent="0.25">
      <c r="E19" s="2"/>
      <c r="F19" s="2" t="s">
        <v>7</v>
      </c>
      <c r="G19" s="2"/>
      <c r="H19" s="2" t="s">
        <v>7</v>
      </c>
      <c r="I19" s="2"/>
      <c r="J19" s="2" t="s">
        <v>9</v>
      </c>
      <c r="K19" s="2" t="s">
        <v>7</v>
      </c>
    </row>
    <row r="20" spans="1:18" x14ac:dyDescent="0.25">
      <c r="E20" s="2" t="s">
        <v>5</v>
      </c>
      <c r="F20" s="2" t="s">
        <v>8</v>
      </c>
      <c r="G20" s="2"/>
      <c r="H20" s="2" t="s">
        <v>0</v>
      </c>
      <c r="I20" s="2"/>
      <c r="J20" s="2" t="s">
        <v>5</v>
      </c>
      <c r="K20" s="2" t="s">
        <v>8</v>
      </c>
    </row>
    <row r="21" spans="1:18" x14ac:dyDescent="0.25">
      <c r="E21" s="1">
        <f>C1*C5</f>
        <v>187500</v>
      </c>
      <c r="F21" s="1">
        <f>C1-E21</f>
        <v>562500</v>
      </c>
      <c r="H21" s="1">
        <f>F21/($C$2-$A10)</f>
        <v>93750</v>
      </c>
      <c r="J21" s="1">
        <f>E21</f>
        <v>187500</v>
      </c>
      <c r="K21" s="1">
        <f>C1-J21</f>
        <v>562500</v>
      </c>
    </row>
    <row r="22" spans="1:18" x14ac:dyDescent="0.25">
      <c r="E22" s="1">
        <f>F21*$C$5</f>
        <v>140625</v>
      </c>
      <c r="F22" s="1">
        <f>F21-E22</f>
        <v>421875</v>
      </c>
      <c r="H22" s="1">
        <f t="shared" ref="H22:H26" si="12">F22/($C$2-$A11)</f>
        <v>84375</v>
      </c>
      <c r="J22" s="1">
        <f>IF(H21&lt;=E22,E22,H21)</f>
        <v>140625</v>
      </c>
      <c r="K22" s="1">
        <f>K21-J22</f>
        <v>421875</v>
      </c>
    </row>
    <row r="23" spans="1:18" x14ac:dyDescent="0.25">
      <c r="E23" s="1">
        <f t="shared" ref="E23:E27" si="13">F22*$C$5</f>
        <v>105468.75</v>
      </c>
      <c r="F23" s="1">
        <f t="shared" ref="F23:F27" si="14">F22-E23</f>
        <v>316406.25</v>
      </c>
      <c r="H23" s="1">
        <f t="shared" si="12"/>
        <v>79101.5625</v>
      </c>
      <c r="J23" s="1">
        <f t="shared" ref="J23:J24" si="15">IF(H22&lt;=E23,E23,H22)</f>
        <v>105468.75</v>
      </c>
      <c r="K23" s="1">
        <f t="shared" ref="K23:K27" si="16">K22-J23</f>
        <v>316406.25</v>
      </c>
    </row>
    <row r="24" spans="1:18" x14ac:dyDescent="0.25">
      <c r="E24" s="1">
        <f t="shared" si="13"/>
        <v>79101.5625</v>
      </c>
      <c r="F24" s="1">
        <f t="shared" si="14"/>
        <v>237304.6875</v>
      </c>
      <c r="H24" s="1">
        <f t="shared" si="12"/>
        <v>79101.5625</v>
      </c>
      <c r="J24" s="1">
        <f t="shared" si="15"/>
        <v>79101.5625</v>
      </c>
      <c r="K24" s="1">
        <f t="shared" si="16"/>
        <v>237304.6875</v>
      </c>
    </row>
    <row r="25" spans="1:18" x14ac:dyDescent="0.25">
      <c r="E25" s="1">
        <f t="shared" si="13"/>
        <v>59326.171875</v>
      </c>
      <c r="F25" s="1">
        <f t="shared" si="14"/>
        <v>177978.515625</v>
      </c>
      <c r="H25" s="1">
        <f t="shared" si="12"/>
        <v>88989.2578125</v>
      </c>
      <c r="J25" s="1">
        <f>IF(H24&lt;=E25,E25,IF(H24&lt;=J24,H24,J24))</f>
        <v>79101.5625</v>
      </c>
      <c r="K25" s="1">
        <f t="shared" si="16"/>
        <v>158203.125</v>
      </c>
    </row>
    <row r="26" spans="1:18" x14ac:dyDescent="0.25">
      <c r="E26" s="1">
        <f t="shared" si="13"/>
        <v>44494.62890625</v>
      </c>
      <c r="F26" s="1">
        <f t="shared" si="14"/>
        <v>133483.88671875</v>
      </c>
      <c r="H26" s="1">
        <f t="shared" si="12"/>
        <v>133483.88671875</v>
      </c>
      <c r="J26" s="1">
        <f t="shared" ref="J26:J27" si="17">IF(H25&lt;=E26,E26,IF(H25&lt;=J25,H25,J25))</f>
        <v>79101.5625</v>
      </c>
      <c r="K26" s="1">
        <f t="shared" si="16"/>
        <v>79101.5625</v>
      </c>
    </row>
    <row r="27" spans="1:18" x14ac:dyDescent="0.25">
      <c r="E27" s="1">
        <f t="shared" si="13"/>
        <v>33370.9716796875</v>
      </c>
      <c r="F27" s="1">
        <f t="shared" si="14"/>
        <v>100112.9150390625</v>
      </c>
      <c r="H27" s="1"/>
      <c r="J27" s="1">
        <f t="shared" si="17"/>
        <v>79101.5625</v>
      </c>
      <c r="K27" s="1">
        <f t="shared" si="16"/>
        <v>0</v>
      </c>
    </row>
    <row r="29" spans="1:18" x14ac:dyDescent="0.25">
      <c r="E29" t="s">
        <v>5</v>
      </c>
      <c r="H29" t="s">
        <v>7</v>
      </c>
    </row>
    <row r="30" spans="1:18" x14ac:dyDescent="0.25">
      <c r="E30" t="s">
        <v>12</v>
      </c>
      <c r="F30" t="s">
        <v>5</v>
      </c>
      <c r="H30" t="s">
        <v>8</v>
      </c>
    </row>
    <row r="31" spans="1:18" x14ac:dyDescent="0.25">
      <c r="D31">
        <v>1</v>
      </c>
      <c r="E31" s="4">
        <f>(8-D31)/$A$18</f>
        <v>0.25</v>
      </c>
      <c r="F31" s="1">
        <f>$C$1*E31</f>
        <v>187500</v>
      </c>
      <c r="H31" s="1">
        <f>C1-F31</f>
        <v>562500</v>
      </c>
      <c r="N31" s="3" t="s">
        <v>13</v>
      </c>
      <c r="O31" s="3" t="s">
        <v>14</v>
      </c>
      <c r="P31" s="3" t="s">
        <v>9</v>
      </c>
      <c r="Q31" s="5">
        <v>1.75</v>
      </c>
      <c r="R31" s="3" t="s">
        <v>15</v>
      </c>
    </row>
    <row r="32" spans="1:18" x14ac:dyDescent="0.25">
      <c r="D32">
        <f>D31+1</f>
        <v>2</v>
      </c>
      <c r="E32" s="4">
        <f>(8-D32)/$A$18</f>
        <v>0.21428571428571427</v>
      </c>
      <c r="F32" s="1">
        <f t="shared" ref="F32:F37" si="18">$C$1*E32</f>
        <v>160714.28571428571</v>
      </c>
      <c r="H32" s="1">
        <f>H31-F32</f>
        <v>401785.71428571432</v>
      </c>
      <c r="N32">
        <v>1</v>
      </c>
      <c r="O32" s="1">
        <f>C10</f>
        <v>642857.14285714284</v>
      </c>
      <c r="P32" s="1">
        <f>K10</f>
        <v>535714.28571428568</v>
      </c>
      <c r="Q32" s="1">
        <f>K21</f>
        <v>562500</v>
      </c>
      <c r="R32" s="1">
        <f>H31</f>
        <v>562500</v>
      </c>
    </row>
    <row r="33" spans="4:18" x14ac:dyDescent="0.25">
      <c r="D33">
        <f t="shared" ref="D33:D37" si="19">D32+1</f>
        <v>3</v>
      </c>
      <c r="E33" s="4">
        <f t="shared" ref="E33:E37" si="20">(8-D33)/$A$18</f>
        <v>0.17857142857142858</v>
      </c>
      <c r="F33" s="1">
        <f t="shared" si="18"/>
        <v>133928.57142857142</v>
      </c>
      <c r="H33" s="1">
        <f t="shared" ref="H33:H37" si="21">H32-F33</f>
        <v>267857.1428571429</v>
      </c>
      <c r="N33">
        <v>2</v>
      </c>
      <c r="O33" s="1">
        <f t="shared" ref="O33:O38" si="22">C11</f>
        <v>535714.28571428568</v>
      </c>
      <c r="P33" s="1">
        <f t="shared" ref="P33:P38" si="23">K11</f>
        <v>382653.06122448982</v>
      </c>
      <c r="Q33" s="1">
        <f t="shared" ref="Q33:Q38" si="24">K22</f>
        <v>421875</v>
      </c>
      <c r="R33" s="1">
        <f t="shared" ref="R33:R38" si="25">H32</f>
        <v>401785.71428571432</v>
      </c>
    </row>
    <row r="34" spans="4:18" x14ac:dyDescent="0.25">
      <c r="D34">
        <f t="shared" si="19"/>
        <v>4</v>
      </c>
      <c r="E34" s="4">
        <f t="shared" si="20"/>
        <v>0.14285714285714285</v>
      </c>
      <c r="F34" s="1">
        <f t="shared" si="18"/>
        <v>107142.85714285713</v>
      </c>
      <c r="H34" s="1">
        <f t="shared" si="21"/>
        <v>160714.28571428577</v>
      </c>
      <c r="N34">
        <v>3</v>
      </c>
      <c r="O34" s="1">
        <f t="shared" si="22"/>
        <v>428571.42857142852</v>
      </c>
      <c r="P34" s="1">
        <f t="shared" si="23"/>
        <v>273323.61516034987</v>
      </c>
      <c r="Q34" s="1">
        <f t="shared" si="24"/>
        <v>316406.25</v>
      </c>
      <c r="R34" s="1">
        <f t="shared" si="25"/>
        <v>267857.1428571429</v>
      </c>
    </row>
    <row r="35" spans="4:18" x14ac:dyDescent="0.25">
      <c r="D35">
        <f t="shared" si="19"/>
        <v>5</v>
      </c>
      <c r="E35" s="4">
        <f t="shared" si="20"/>
        <v>0.10714285714285714</v>
      </c>
      <c r="F35" s="1">
        <f t="shared" si="18"/>
        <v>80357.142857142855</v>
      </c>
      <c r="H35" s="1">
        <f t="shared" si="21"/>
        <v>80357.142857142913</v>
      </c>
      <c r="N35">
        <v>4</v>
      </c>
      <c r="O35" s="1">
        <f t="shared" si="22"/>
        <v>321428.57142857136</v>
      </c>
      <c r="P35" s="1">
        <f t="shared" si="23"/>
        <v>195231.15368596418</v>
      </c>
      <c r="Q35" s="1">
        <f t="shared" si="24"/>
        <v>237304.6875</v>
      </c>
      <c r="R35" s="1">
        <f t="shared" si="25"/>
        <v>160714.28571428577</v>
      </c>
    </row>
    <row r="36" spans="4:18" x14ac:dyDescent="0.25">
      <c r="D36">
        <f t="shared" si="19"/>
        <v>6</v>
      </c>
      <c r="E36" s="4">
        <f t="shared" si="20"/>
        <v>7.1428571428571425E-2</v>
      </c>
      <c r="F36" s="1">
        <f t="shared" si="18"/>
        <v>53571.428571428565</v>
      </c>
      <c r="H36" s="1">
        <f t="shared" si="21"/>
        <v>26785.714285714348</v>
      </c>
      <c r="N36">
        <v>5</v>
      </c>
      <c r="O36" s="1">
        <f t="shared" si="22"/>
        <v>214285.71428571423</v>
      </c>
      <c r="P36" s="1">
        <f t="shared" si="23"/>
        <v>130154.10245730946</v>
      </c>
      <c r="Q36" s="1">
        <f t="shared" si="24"/>
        <v>158203.125</v>
      </c>
      <c r="R36" s="1">
        <f t="shared" si="25"/>
        <v>80357.142857142913</v>
      </c>
    </row>
    <row r="37" spans="4:18" x14ac:dyDescent="0.25">
      <c r="D37">
        <f t="shared" si="19"/>
        <v>7</v>
      </c>
      <c r="E37" s="4">
        <f t="shared" si="20"/>
        <v>3.5714285714285712E-2</v>
      </c>
      <c r="F37" s="1">
        <f t="shared" si="18"/>
        <v>26785.714285714283</v>
      </c>
      <c r="H37" s="1">
        <f t="shared" si="21"/>
        <v>6.5483618527650833E-11</v>
      </c>
      <c r="N37">
        <v>6</v>
      </c>
      <c r="O37" s="1">
        <f t="shared" si="22"/>
        <v>107142.8571428571</v>
      </c>
      <c r="P37" s="1">
        <f t="shared" si="23"/>
        <v>65077.051228654738</v>
      </c>
      <c r="Q37" s="1">
        <f t="shared" si="24"/>
        <v>79101.5625</v>
      </c>
      <c r="R37" s="1">
        <f t="shared" si="25"/>
        <v>26785.714285714348</v>
      </c>
    </row>
    <row r="38" spans="4:18" x14ac:dyDescent="0.25">
      <c r="N38">
        <v>7</v>
      </c>
      <c r="O38" s="1">
        <f t="shared" si="22"/>
        <v>0</v>
      </c>
      <c r="P38" s="1">
        <f t="shared" si="23"/>
        <v>0</v>
      </c>
      <c r="Q38" s="1">
        <f t="shared" si="24"/>
        <v>0</v>
      </c>
      <c r="R38" s="1">
        <f t="shared" si="25"/>
        <v>6.5483618527650833E-11</v>
      </c>
    </row>
  </sheetData>
  <mergeCells count="3">
    <mergeCell ref="B7:C7"/>
    <mergeCell ref="E7:K7"/>
    <mergeCell ref="E18:K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Moss,Charles Britt</dc:creator>
  <cp:lastModifiedBy>Moss,Charles Britt</cp:lastModifiedBy>
  <dcterms:created xsi:type="dcterms:W3CDTF">2018-02-01T12:55:05Z</dcterms:created>
  <dcterms:modified xsi:type="dcterms:W3CDTF">2018-02-01T14:49:16Z</dcterms:modified>
</cp:coreProperties>
</file>